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3695" windowHeight="6600" tabRatio="766" activeTab="1"/>
  </bookViews>
  <sheets>
    <sheet name="AYUDA LLENADO" sheetId="1" r:id="rId1"/>
    <sheet name="TELF. FIJO Y MOVIL JULIO" sheetId="2" r:id="rId2"/>
    <sheet name="RESUMEN TELF. FIJO JULIO" sheetId="3" r:id="rId3"/>
    <sheet name="TELEF.FIJO Y MOVIL AGOSTO" sheetId="4" r:id="rId4"/>
    <sheet name="RESUMEN TELEF. FIJO AGOSTO" sheetId="5" r:id="rId5"/>
    <sheet name="TELEFONO FIJO Y MOVIL SETIEMBRE" sheetId="6" r:id="rId6"/>
    <sheet name="RESUMEN TEL.FIJO SETIEMBRE" sheetId="7" r:id="rId7"/>
  </sheets>
  <definedNames>
    <definedName name="_xlnm._FilterDatabase" localSheetId="3" hidden="1">'TELEF.FIJO Y MOVIL AGOSTO'!$A$2:$Q$2</definedName>
    <definedName name="_xlnm._FilterDatabase" localSheetId="5" hidden="1">'TELEFONO FIJO Y MOVIL SETIEMBRE'!$A$2:$M$125</definedName>
    <definedName name="_xlnm._FilterDatabase" localSheetId="1" hidden="1">'TELF. FIJO Y MOVIL JULIO'!$F$2:$N$127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</definedNames>
  <calcPr fullCalcOnLoad="1"/>
</workbook>
</file>

<file path=xl/comments2.xml><?xml version="1.0" encoding="utf-8"?>
<comments xmlns="http://schemas.openxmlformats.org/spreadsheetml/2006/main">
  <authors>
    <author>jvaldiviezot</author>
  </authors>
  <commentList>
    <comment ref="J89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comments6.xml><?xml version="1.0" encoding="utf-8"?>
<comments xmlns="http://schemas.openxmlformats.org/spreadsheetml/2006/main">
  <authors>
    <author>jvaldiviezot</author>
  </authors>
  <commentList>
    <comment ref="F78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sharedStrings.xml><?xml version="1.0" encoding="utf-8"?>
<sst xmlns="http://schemas.openxmlformats.org/spreadsheetml/2006/main" count="2793" uniqueCount="642">
  <si>
    <t>MEF_TA_TELEFONIA</t>
  </si>
  <si>
    <t>VC_RUC_ENTIDAD</t>
  </si>
  <si>
    <t>VC_TELEFONIA_ANNO</t>
  </si>
  <si>
    <t>VC_TELEFONIA_MES</t>
  </si>
  <si>
    <t>IN_TELEFONIA_TIPO</t>
  </si>
  <si>
    <t>VC_TELEFONIA_AREA</t>
  </si>
  <si>
    <t>VC_TELEFONIA_ASIGNADO</t>
  </si>
  <si>
    <t>VC_TELEFONIA_CARGO</t>
  </si>
  <si>
    <t>DC_TELEFONIA_IMPORTE</t>
  </si>
  <si>
    <t>01</t>
  </si>
  <si>
    <t>07</t>
  </si>
  <si>
    <t>PRESIDENCIA</t>
  </si>
  <si>
    <t>08</t>
  </si>
  <si>
    <t>09</t>
  </si>
  <si>
    <t>02</t>
  </si>
  <si>
    <t>AYUDA PARA EL LLENADO DEL FORMATO</t>
  </si>
  <si>
    <t>CAMPOS</t>
  </si>
  <si>
    <t>DESCRIPCION</t>
  </si>
  <si>
    <t>1.Telefonia</t>
  </si>
  <si>
    <t>Es el RUC de la entidad</t>
  </si>
  <si>
    <t>Se coloca el año</t>
  </si>
  <si>
    <t>Aquí se va a colocar los meses pero en numeros, de esta manera:</t>
  </si>
  <si>
    <t>Enero</t>
  </si>
  <si>
    <t>Febrero</t>
  </si>
  <si>
    <t>03</t>
  </si>
  <si>
    <t>Marzo</t>
  </si>
  <si>
    <t>04</t>
  </si>
  <si>
    <t>Abril</t>
  </si>
  <si>
    <t>05</t>
  </si>
  <si>
    <t>Mayo</t>
  </si>
  <si>
    <t>06</t>
  </si>
  <si>
    <t>Junio</t>
  </si>
  <si>
    <t>Julio</t>
  </si>
  <si>
    <t>Agosto</t>
  </si>
  <si>
    <t>Setiembre</t>
  </si>
  <si>
    <t>Octubre</t>
  </si>
  <si>
    <t>Noviembre</t>
  </si>
  <si>
    <t>Diciembre</t>
  </si>
  <si>
    <t>Se colocará el tipo de Telefono en numeros de acuerdo al concepto señalado:</t>
  </si>
  <si>
    <t>Movil</t>
  </si>
  <si>
    <t>Fijo</t>
  </si>
  <si>
    <t>'VC_TELEFONIA_AREA</t>
  </si>
  <si>
    <t>Se coloca el area u oficina que utiliza la linea telefónica</t>
  </si>
  <si>
    <t>'VC_TELEFONIA_ASIGNADO</t>
  </si>
  <si>
    <t>Se coloca la persona a quien fue asignado el telefono</t>
  </si>
  <si>
    <t>'VC_TELEFONIA_CARGO</t>
  </si>
  <si>
    <t>Cargo de la persona</t>
  </si>
  <si>
    <t>'DC_TELEFONIA_IMPORTE</t>
  </si>
  <si>
    <t>Importe a pagar por el gasto</t>
  </si>
  <si>
    <t>2. Vehículos</t>
  </si>
  <si>
    <t>VC_ENTIDAD_RUC</t>
  </si>
  <si>
    <t>RUC de la entidad</t>
  </si>
  <si>
    <t>CH_VEHICULOS_ANNO</t>
  </si>
  <si>
    <t xml:space="preserve">Año </t>
  </si>
  <si>
    <t>CH_VEHICULOS_MES</t>
  </si>
  <si>
    <t>El mes en numeros como esta explicado lineas arriba</t>
  </si>
  <si>
    <t>CH_VEHICULOS_CLASE</t>
  </si>
  <si>
    <t>Son 4 clases de vehiculo, estos son:</t>
  </si>
  <si>
    <t>Oficial</t>
  </si>
  <si>
    <t>Seguridad</t>
  </si>
  <si>
    <t>Pool</t>
  </si>
  <si>
    <t>Operativo</t>
  </si>
  <si>
    <t>VC_VEHICULOS_CLASE</t>
  </si>
  <si>
    <t>Es el tipo de carro (Automovil, combi,etc.)</t>
  </si>
  <si>
    <t>VC_VECHICULOS_ASIGNADO_A</t>
  </si>
  <si>
    <t>Es el nombre de la persona a quien se le asigna el vehiculo</t>
  </si>
  <si>
    <t>VC_CARGO_ACTIVIDAD_OTROS</t>
  </si>
  <si>
    <t>Que actividad realiza la persona encargada</t>
  </si>
  <si>
    <t>VC_VEHICULOS_TIPO_COMBUSTIBLE</t>
  </si>
  <si>
    <t>Es el tipo de combustible que usa el auto</t>
  </si>
  <si>
    <t>VC_VEHICULOS_RECORRIDO</t>
  </si>
  <si>
    <t>Es el kilometro que recorre</t>
  </si>
  <si>
    <t>DC_VEHICULOS_COSTO_COMBUSTIBLE</t>
  </si>
  <si>
    <t>Es el costo de combustible</t>
  </si>
  <si>
    <t>VC_VEHICULOS_SOAT_FEC_VEN</t>
  </si>
  <si>
    <t>Fecha de Vencimiento del SOAT</t>
  </si>
  <si>
    <t>VC_VEHICULOS_PLACA</t>
  </si>
  <si>
    <t>Placa del vehiculo</t>
  </si>
  <si>
    <t>VC_VEHICULOS_OBSERVACIONES</t>
  </si>
  <si>
    <t>Observaciones que pueda tener.</t>
  </si>
  <si>
    <t>3. Publicidad</t>
  </si>
  <si>
    <t>FK_FUE_FINANCIAMIENTO</t>
  </si>
  <si>
    <t>Es el tipo de Fuente de Financiamiento que va a utilizar la publicidad, lo colocan con numeros de acuerdo a su definicion:</t>
  </si>
  <si>
    <t>00</t>
  </si>
  <si>
    <t>RECURSOS ORDINARIOS</t>
  </si>
  <si>
    <t>CANON, SOBRECANON, REGALIAS Y PARTICIPACIONES</t>
  </si>
  <si>
    <t>PARTICIPACION EN RENTAS DE ADUANAS </t>
  </si>
  <si>
    <t>CONTRIBUCIONES A FONDOS</t>
  </si>
  <si>
    <t>FONDO DE COMPENSACION MUNICIPAL</t>
  </si>
  <si>
    <t>IMPUESTOS MUNICIPALES</t>
  </si>
  <si>
    <t>18</t>
  </si>
  <si>
    <t>CANON Y SOBRECANON, REGALIAS, RENTA DE ADUANAS Y PARTICIPACIONES</t>
  </si>
  <si>
    <t>13</t>
  </si>
  <si>
    <t>DONACIONES Y TRANSFERENCIAS</t>
  </si>
  <si>
    <t>19</t>
  </si>
  <si>
    <t>RECURSOS POR OPERACIONES OFICIALES DE CREDITO</t>
  </si>
  <si>
    <t>RECURSOS DIRECTAMENTE RECAUDADOS</t>
  </si>
  <si>
    <t>12</t>
  </si>
  <si>
    <t>RECURSOS POR OPERAC.OFICIALES DE CREDITO EXTERNO</t>
  </si>
  <si>
    <t>11</t>
  </si>
  <si>
    <t>RECURSOS POR OPERAC.OFICIALES DE CREDITO INTERNO</t>
  </si>
  <si>
    <t>VC_PUBLICIDAD_ANNO</t>
  </si>
  <si>
    <t>VC_PUBLICIDAD_MES</t>
  </si>
  <si>
    <t>VC_PUBLICIDAD_BIENES</t>
  </si>
  <si>
    <t>Es el tipo de bien que van a contratar:</t>
  </si>
  <si>
    <t>1</t>
  </si>
  <si>
    <t xml:space="preserve">Bien </t>
  </si>
  <si>
    <t>2</t>
  </si>
  <si>
    <t>Servicio</t>
  </si>
  <si>
    <t>VC_PUBLICIDAD_PROCESO</t>
  </si>
  <si>
    <t>Es el numero de proceso</t>
  </si>
  <si>
    <t>VC_PUBLICIDAD_CONTRATO</t>
  </si>
  <si>
    <t>Es el numero de contrato</t>
  </si>
  <si>
    <t>VC_PUBLICIDAD_OBJETO</t>
  </si>
  <si>
    <t>El objeto del contrato</t>
  </si>
  <si>
    <t>DC_PUBLICIDAD_VALOR_REF</t>
  </si>
  <si>
    <t>El valor referencial</t>
  </si>
  <si>
    <t>VC_PUBLICIDAD_PROVEEDOR</t>
  </si>
  <si>
    <t>El nombre del proveedor</t>
  </si>
  <si>
    <t>CH_PUBLICIDAD_RUC</t>
  </si>
  <si>
    <t>El RUC del Proveedor</t>
  </si>
  <si>
    <t>DC_PUBLICIDAD_MONTO_CONTRATO</t>
  </si>
  <si>
    <t>El monto del contrato</t>
  </si>
  <si>
    <t>DC_PUBLICIDAD_PENALIDAD</t>
  </si>
  <si>
    <t>El monto de la Penalidad</t>
  </si>
  <si>
    <t>DC_PUBLICIDAD_COSTO_FINAL</t>
  </si>
  <si>
    <t>El costo final del contrato</t>
  </si>
  <si>
    <t>VC_PUBLICIDAD_OBSERVACIONES</t>
  </si>
  <si>
    <t>Las observaciones detalladas</t>
  </si>
  <si>
    <t>4. Viáticos</t>
  </si>
  <si>
    <t>Es el tipo de Fuente de Financiamiento explicado detalladamente lineas arriba</t>
  </si>
  <si>
    <t>CH_VIATICOS_TIPO</t>
  </si>
  <si>
    <t>Es el tipo de viaje que va a tener la persona y se coloca en numeros:</t>
  </si>
  <si>
    <t>Nacional</t>
  </si>
  <si>
    <t>Internacional</t>
  </si>
  <si>
    <t>CH_VIATICOS_RUTA</t>
  </si>
  <si>
    <t>Es el tipo de ruta por el que viajará la persona:</t>
  </si>
  <si>
    <t>Aereo</t>
  </si>
  <si>
    <t>Terrestre</t>
  </si>
  <si>
    <t>3</t>
  </si>
  <si>
    <t>Fluvial</t>
  </si>
  <si>
    <t>VC_VIATICOS_ANNO</t>
  </si>
  <si>
    <t>VC_VIATICOS_MES</t>
  </si>
  <si>
    <t>VC_VIATICOS_AREA</t>
  </si>
  <si>
    <t>Es el area u oficina en donde trabaja la persona a viajar</t>
  </si>
  <si>
    <t>VC_VIATICOS_USUARIOS</t>
  </si>
  <si>
    <t>Es el nombre de la persona que va a viajar</t>
  </si>
  <si>
    <t>DT_VIATICOS_FECHAS</t>
  </si>
  <si>
    <t>La fecha de salida</t>
  </si>
  <si>
    <t>DT_VIATICOS_FECHAS_RETORNO</t>
  </si>
  <si>
    <t>La fecha de retorno</t>
  </si>
  <si>
    <t>VC_VIATICOS_RUTA</t>
  </si>
  <si>
    <t>Es la ruta que va a tomar la persona por ejm: Lima-Piura-Lima</t>
  </si>
  <si>
    <t>VC_VIATICOS_AUTORIZACION</t>
  </si>
  <si>
    <t>Nombre de la oficina quien da la autorización para el viaje</t>
  </si>
  <si>
    <t>DC_VIATICOS_COSTO_PASAJES_N</t>
  </si>
  <si>
    <t>Costo de los pasajes</t>
  </si>
  <si>
    <t>DC_VIATICOS_VIA_N</t>
  </si>
  <si>
    <t>Importe de viaticos que se le otorga</t>
  </si>
  <si>
    <t>DC_VIATICOS_TOTAL_N</t>
  </si>
  <si>
    <t>Total de viaticos incluyendo el pasaje</t>
  </si>
  <si>
    <t>DC_VIATICOS_COSTO_PASAJES_E</t>
  </si>
  <si>
    <t>DC_VIATICOS_VIA_E</t>
  </si>
  <si>
    <t>Importe de viáticos</t>
  </si>
  <si>
    <t>DC_VIATICOS_TOTAL_E</t>
  </si>
  <si>
    <t>VC_VIATICOS_RESOLUCION</t>
  </si>
  <si>
    <t>La resolucion con la que la persona sale de viaje</t>
  </si>
  <si>
    <t>5. Ordenes</t>
  </si>
  <si>
    <t>FK_ID_ORDEN_TIPO</t>
  </si>
  <si>
    <t>Es el tipo de orden a registrar:</t>
  </si>
  <si>
    <t>Compra</t>
  </si>
  <si>
    <t>IN_ORDEN_ANNO</t>
  </si>
  <si>
    <t>IN_ORDEN_MES</t>
  </si>
  <si>
    <t>VC_ORDEN_RUC</t>
  </si>
  <si>
    <t>VC_ORDEN_PERIODO</t>
  </si>
  <si>
    <t>Es el periodo de la orden, puede ser la fecha pero en letras.</t>
  </si>
  <si>
    <t>VC_ORDEN_NUMERO</t>
  </si>
  <si>
    <t>El numero de la Orden</t>
  </si>
  <si>
    <t>VC_ORDEN_NUMERO_SIAF</t>
  </si>
  <si>
    <t>Numero del SIAF</t>
  </si>
  <si>
    <t>DT_ORDEN_FECHA</t>
  </si>
  <si>
    <t>La fecha de la orden</t>
  </si>
  <si>
    <t>DC_ORDEN_MONTO</t>
  </si>
  <si>
    <t>El monto de la Orden</t>
  </si>
  <si>
    <t>VC_ORDEN_PROVEEDOR</t>
  </si>
  <si>
    <t>VC_ORDEN_DESCRIPCION</t>
  </si>
  <si>
    <t>El detalle de la Orden</t>
  </si>
  <si>
    <t>OSCE_TA_TELEFONIA</t>
  </si>
  <si>
    <t>SUBDIR. ADMINIS. OFIC. DESCONCENTRADAS</t>
  </si>
  <si>
    <t>UNIDAD DE SOPORTE Y COMUNICACIONES</t>
  </si>
  <si>
    <t>IMAGEN - SECRETARIA GENERAL</t>
  </si>
  <si>
    <t>PROCURADURIA ADHOC</t>
  </si>
  <si>
    <t>DIRECCION DE ARBITRAJE ADMINISTRATIVO</t>
  </si>
  <si>
    <t>DPTO. DE ARCHIVO</t>
  </si>
  <si>
    <t>BIBLIOTECA - DSI</t>
  </si>
  <si>
    <t>SUBDIRECCION DE PLATAFORMA</t>
  </si>
  <si>
    <t>DIRECCION TECNICA NORMATIVA</t>
  </si>
  <si>
    <t>SECRETARIA GENERAL</t>
  </si>
  <si>
    <t>PLANEAMIENTO, PRESUPUESTO Y COOPERACIÓN</t>
  </si>
  <si>
    <t>ASESORIA JURIDICA</t>
  </si>
  <si>
    <t>OFICINA DE ADMINISTRACION Y FINANZAS</t>
  </si>
  <si>
    <t>UNIDAD DE RECURSOS HUMANOS</t>
  </si>
  <si>
    <t>UNIDAD DE LOGISTICA Y SERVICIOS GENERALES</t>
  </si>
  <si>
    <t>TRIBUNAL DE LAS CONTRATACIONES DEL ESTADO</t>
  </si>
  <si>
    <t>SECRETARIA DEL TRIBUNAL</t>
  </si>
  <si>
    <t>OFICINA DE CONTROL INTERNO</t>
  </si>
  <si>
    <t>SEACE</t>
  </si>
  <si>
    <t>SUBDIRECCION SUBASTA INVERSA</t>
  </si>
  <si>
    <t>CONVENIO MARCO Y COMPRAS</t>
  </si>
  <si>
    <t>DIRECCION DE SERVICIOS INSTITUCIONALES</t>
  </si>
  <si>
    <t>SUBDIRECCION DE ATENCION USUARIO</t>
  </si>
  <si>
    <t xml:space="preserve">SUBDIRECCION DE  CAPACITACION </t>
  </si>
  <si>
    <t>DIRECCION DE SUPERVISION FISCALIZACION Y ESTUDIOS</t>
  </si>
  <si>
    <t>Juan Sotomayor Casas</t>
  </si>
  <si>
    <t>Ada Basulto Liewald</t>
  </si>
  <si>
    <t>Cecilia Esquivel Fernàndez</t>
  </si>
  <si>
    <t>Magali Rojas Delgado</t>
  </si>
  <si>
    <t>Luis de la Flor Saenz</t>
  </si>
  <si>
    <t>Angel Inga Batalla</t>
  </si>
  <si>
    <t>Celia Cruz Gonzales</t>
  </si>
  <si>
    <t>Alejandro Capcha</t>
  </si>
  <si>
    <t>Manuel Reynoso Angeles</t>
  </si>
  <si>
    <t>Carla Pinedo</t>
  </si>
  <si>
    <t>Vocal</t>
  </si>
  <si>
    <t>Carlos Fonsea Oliveira</t>
  </si>
  <si>
    <t>Patricia Seminario Zavala</t>
  </si>
  <si>
    <t>Wina Isasi Berrospi</t>
  </si>
  <si>
    <t>Amanda Chumpitaz Custodio</t>
  </si>
  <si>
    <t>Dany Reyna Pelaez</t>
  </si>
  <si>
    <t>TOTAL</t>
  </si>
  <si>
    <t>OFICINA DE SISTEMAS</t>
  </si>
  <si>
    <t>UNIDAD DE FINANZAS</t>
  </si>
  <si>
    <t>Jeanette Sifuentes Huapaya</t>
  </si>
  <si>
    <t>Tristan Leon Arellano</t>
  </si>
  <si>
    <t>Mariela Sifuentes Huaman</t>
  </si>
  <si>
    <t>Fabiola Paulet Monteagudo</t>
  </si>
  <si>
    <t>Elizabeth Calderon de la Barca</t>
  </si>
  <si>
    <t>Juan Silva Sologuren</t>
  </si>
  <si>
    <t>Maria Grijalva Diaz</t>
  </si>
  <si>
    <t>Manuel Zuñiga Mossone</t>
  </si>
  <si>
    <t>Tatiana Torneto Cruzatt</t>
  </si>
  <si>
    <t>Sofia Prudencio Gamio</t>
  </si>
  <si>
    <t>Flavio Quiroz Altamirano</t>
  </si>
  <si>
    <t>Hector Inga Huaman</t>
  </si>
  <si>
    <t>Martha Arias Quispe</t>
  </si>
  <si>
    <t>Wilber Peña Calagua</t>
  </si>
  <si>
    <t>PRESIDENCIA EJECUTIVA</t>
  </si>
  <si>
    <t>Presidente Ejecutivo</t>
  </si>
  <si>
    <t>Secretaria General</t>
  </si>
  <si>
    <t>Jefe de Asesoria Juridica</t>
  </si>
  <si>
    <t>Jefe de  Planeamiento, Presupuesto Y Cooperación</t>
  </si>
  <si>
    <t>Jefe de Administracion Y Finanzas</t>
  </si>
  <si>
    <t>Jefe de Unidad De Finanzas</t>
  </si>
  <si>
    <t>Jefe de Unidad De Recursos Humanos</t>
  </si>
  <si>
    <t>Jefe de Oficina De Sistemas</t>
  </si>
  <si>
    <t>Jefe de Unidad de Soporte Y Comunicaciones</t>
  </si>
  <si>
    <t>Secretaria Del Tribunal</t>
  </si>
  <si>
    <t>Jefe de Oficina De Control Interno</t>
  </si>
  <si>
    <t>Procurador  Adhoc</t>
  </si>
  <si>
    <t>Directora De Arbitraje Administrativo</t>
  </si>
  <si>
    <t>Directora del Seace</t>
  </si>
  <si>
    <t>Subdirectora De Plataforma</t>
  </si>
  <si>
    <t>Director Tecnica Normativa</t>
  </si>
  <si>
    <t>Subdirector de Subasta Inversa</t>
  </si>
  <si>
    <t>Directora de Servicios Institucionales</t>
  </si>
  <si>
    <t>Subdirectora De Atencion Usuario</t>
  </si>
  <si>
    <t>Ejecutivo del  Dpto. De Archivo</t>
  </si>
  <si>
    <t xml:space="preserve">Subdirectora De  Capacitacion </t>
  </si>
  <si>
    <t>Subdirector de. Adminis. Ofic. Desconcentradas</t>
  </si>
  <si>
    <t>Ejecutiva de Biblioteca - DSI</t>
  </si>
  <si>
    <t>Directora De Supervision Fiscalizacion Y Estudios</t>
  </si>
  <si>
    <t>Presidenta del Tribunal</t>
  </si>
  <si>
    <t>Segundo Montoya Mestanza</t>
  </si>
  <si>
    <t>Felix Horna Castro</t>
  </si>
  <si>
    <t>SUBDIRECCION TECNICO NORMATIVO</t>
  </si>
  <si>
    <t>Luis Vizcarra Llanos</t>
  </si>
  <si>
    <t>Subdirector Tecnico Normativo</t>
  </si>
  <si>
    <t>Ejecutivo De Imagen Institucional</t>
  </si>
  <si>
    <t>SUBDIRECCION DE REGISTRO</t>
  </si>
  <si>
    <t>Hugo Vigil Cuadros</t>
  </si>
  <si>
    <t>Subdirector de Registro</t>
  </si>
  <si>
    <t>Director de  Convenio Marco Y Compras</t>
  </si>
  <si>
    <t>PRESIDENTE DEL TRIBUNAL</t>
  </si>
  <si>
    <t>Secretaria</t>
  </si>
  <si>
    <t>Asesor</t>
  </si>
  <si>
    <t>TRIBUNAL DE CONTRATACIONES</t>
  </si>
  <si>
    <t>Tramite Documentario</t>
  </si>
  <si>
    <t>Notificador</t>
  </si>
  <si>
    <t>DIRECCIÓN DE ARBITRAJE</t>
  </si>
  <si>
    <t>OF. PROCURADURIA</t>
  </si>
  <si>
    <t>DIREC. DE SERVICIOS INSTITUCIONAL</t>
  </si>
  <si>
    <t>DIRECTORA DE ARBITRAJE</t>
  </si>
  <si>
    <t>Luis Bossano Lomellini</t>
  </si>
  <si>
    <t>DIRECCION TECNICO NORMATIVO</t>
  </si>
  <si>
    <t>OFICINA DE CONTROL INSTITUCIONAL</t>
  </si>
  <si>
    <t>OFICINA DE ASESORIA JURIDICA</t>
  </si>
  <si>
    <t>OFICINA DESCONCENTRADA TARAPOTO</t>
  </si>
  <si>
    <t>OFICINA DESCONCENTRADA  HUANUCO</t>
  </si>
  <si>
    <t>OFICINA DESCONCENTRADA  CAJAMARCA</t>
  </si>
  <si>
    <t>OFICINA DESCONCENTRADA  HUARAZ</t>
  </si>
  <si>
    <t>OFICINA DESCONCENTRADA  HUANCAYO</t>
  </si>
  <si>
    <t>OFICINA DESCONCENTRADA  HUANCAVELICA</t>
  </si>
  <si>
    <t>OFICINA DESCONCENTRADA  CUSCO</t>
  </si>
  <si>
    <t>OFICINA DESCONCENTRADA TRUJILLO</t>
  </si>
  <si>
    <t>OFICINA DESCONCENTRADA CHICLAYO</t>
  </si>
  <si>
    <t>OFICINA DESCONCENTRADA PIURA</t>
  </si>
  <si>
    <t xml:space="preserve">OFICINA DESCONCENTRADA AREQUIPA </t>
  </si>
  <si>
    <t>OFICINA DESCONCENTRADA IQUITOS</t>
  </si>
  <si>
    <t>OFICINA DESCONCENTRADA AYACUCHO</t>
  </si>
  <si>
    <t>OFICINA DESCONCENTRADA ICA</t>
  </si>
  <si>
    <t>OFICINA DESCONCENTRADA TACNA</t>
  </si>
  <si>
    <t>OFICINA DESCONCENTRADA ABANCAY</t>
  </si>
  <si>
    <t>OFICINA DESCONCENTRADA TUMBES</t>
  </si>
  <si>
    <t>OFICINA DESCONCENTRADA PUCALLPA</t>
  </si>
  <si>
    <t>OFICINA DESCONCENTRADA PUNO</t>
  </si>
  <si>
    <t>OFICINA DESCONCENTRADA PTO MALDONADO</t>
  </si>
  <si>
    <t>SUB. DIRECCION DE CAPACITACION</t>
  </si>
  <si>
    <t>DIREC. DE SUPERVI. Y FISCALIZACION</t>
  </si>
  <si>
    <t>Luis De La Flor Saenz</t>
  </si>
  <si>
    <t>Martin Carranza</t>
  </si>
  <si>
    <t>Mariela Kelly Perez</t>
  </si>
  <si>
    <t>Juan Antonio Silva</t>
  </si>
  <si>
    <t>Sub. Director De Registros</t>
  </si>
  <si>
    <t>Yovana Alfaro Ramos</t>
  </si>
  <si>
    <t>Servicios Generales</t>
  </si>
  <si>
    <t>SUB. DIRECCION DE ATENCION AL USUARIO</t>
  </si>
  <si>
    <t>Mijail Vizcarra Llanos</t>
  </si>
  <si>
    <t>Patricia Landi bullon</t>
  </si>
  <si>
    <t>Hugo Figueroa Codarlupo</t>
  </si>
  <si>
    <t>Julia Hijar Ruiz</t>
  </si>
  <si>
    <t xml:space="preserve">Isaías Reategui Ruiz </t>
  </si>
  <si>
    <t>Mario Arteaga Zegarra</t>
  </si>
  <si>
    <t>Juan Vargas de Zela</t>
  </si>
  <si>
    <t>Pilar Castañeda Roman</t>
  </si>
  <si>
    <t>Marco Bello Vizarreta</t>
  </si>
  <si>
    <t>Gladys Pella Cruzado</t>
  </si>
  <si>
    <t>Esther Cardenas  Silva</t>
  </si>
  <si>
    <t>Jhonny Vega Chuquiyuri</t>
  </si>
  <si>
    <t>Jessica Valdiviezo Tumba</t>
  </si>
  <si>
    <t>Carlos Oliveros Monti</t>
  </si>
  <si>
    <t>Javier Cavero Goyeneche</t>
  </si>
  <si>
    <t>Gustavo Quijandria Cayo</t>
  </si>
  <si>
    <t>Andres Esteves Rodriguez</t>
  </si>
  <si>
    <t>Ramses Zegarra Carlevarino</t>
  </si>
  <si>
    <t>Jhonny Castro Quinto</t>
  </si>
  <si>
    <t>Maria Luisa Grijalva Diaz</t>
  </si>
  <si>
    <t>Robert Ratoliska Panizo</t>
  </si>
  <si>
    <t>Marlith Vasquez Chaparro</t>
  </si>
  <si>
    <t>Debora Esteves Molina</t>
  </si>
  <si>
    <t>Hugo Dominguez Camacho</t>
  </si>
  <si>
    <t>Ricardo Flores Deza</t>
  </si>
  <si>
    <t xml:space="preserve">Karen Campos </t>
  </si>
  <si>
    <t>Miguel Caroy Zelaya</t>
  </si>
  <si>
    <t>Víctor Villanueva Sandoval</t>
  </si>
  <si>
    <t>Asesor De Presidencia</t>
  </si>
  <si>
    <t>Presidenta De Tribunal</t>
  </si>
  <si>
    <t>Ejecutivo De Secretaria General</t>
  </si>
  <si>
    <t>Especialista</t>
  </si>
  <si>
    <t>Coordinador Parlamentario</t>
  </si>
  <si>
    <t>Asistente Secretarìa</t>
  </si>
  <si>
    <t>Notificador Secretaria</t>
  </si>
  <si>
    <t>Sub. Direcciòn De Ofic. Desconcentrada</t>
  </si>
  <si>
    <t>Encargado De Ofic. Desc.</t>
  </si>
  <si>
    <t>Abogado Procuradurìa</t>
  </si>
  <si>
    <t xml:space="preserve"> Sub. Direc. De Fiscalizaciòn</t>
  </si>
  <si>
    <t xml:space="preserve">Sub. Direc. De Supervisiòn </t>
  </si>
  <si>
    <t>Enfermera</t>
  </si>
  <si>
    <t xml:space="preserve">Asistenta Social </t>
  </si>
  <si>
    <t>Control Patrimonial</t>
  </si>
  <si>
    <t>Secretaria de Presidencia</t>
  </si>
  <si>
    <t xml:space="preserve"> Laura Irene Avila Chumpisuca</t>
  </si>
  <si>
    <t xml:space="preserve"> Guillermo Joel Mayo Zambrano</t>
  </si>
  <si>
    <t xml:space="preserve"> Victoria Raquel Pérez Aguilar </t>
  </si>
  <si>
    <t xml:space="preserve"> Claudia Rosario Paredes Schimtt</t>
  </si>
  <si>
    <t xml:space="preserve"> John Pabel Escalante Pacheco</t>
  </si>
  <si>
    <t xml:space="preserve"> Marianela Miguel Araujo</t>
  </si>
  <si>
    <t xml:space="preserve"> Isabel Chirinos Flores</t>
  </si>
  <si>
    <t xml:space="preserve"> Katia Milagros Delgado Tinoco </t>
  </si>
  <si>
    <t xml:space="preserve"> María Milagros Merino Chévez   </t>
  </si>
  <si>
    <t xml:space="preserve"> Napoleón Pérez Machuca            </t>
  </si>
  <si>
    <t xml:space="preserve"> Ysabel Ana Maria Mendoza del Carpio </t>
  </si>
  <si>
    <t xml:space="preserve"> Marco Antonio Pezo Reátegui            </t>
  </si>
  <si>
    <t>Patricia Joanna Castellanos Callao</t>
  </si>
  <si>
    <t xml:space="preserve"> Carlos Orlando Zapata Ríos   </t>
  </si>
  <si>
    <t xml:space="preserve"> Juan Carlos Bravo Valencia</t>
  </si>
  <si>
    <t xml:space="preserve"> Yován Mendoza Gamboa</t>
  </si>
  <si>
    <t>Angel Hilario Sanchez Gonzalez</t>
  </si>
  <si>
    <t xml:space="preserve"> Yanira Cristina Young Huayanay</t>
  </si>
  <si>
    <t xml:space="preserve">  Rita Alina Torres Pérez</t>
  </si>
  <si>
    <t>Susana Gacela Gutiérrez Díaz</t>
  </si>
  <si>
    <t>Chofer de Presidencia</t>
  </si>
  <si>
    <t>Chofer de Administracion</t>
  </si>
  <si>
    <t>Jefe de Unidad de Desarrollo</t>
  </si>
  <si>
    <t>Jefe de Unidad de Metodos</t>
  </si>
  <si>
    <t>Sub. Direccion Tecnico Normativo</t>
  </si>
  <si>
    <t>Jefe de Unidad de  Logistica y SS GG</t>
  </si>
  <si>
    <t>TOTAL:</t>
  </si>
  <si>
    <t>Luis Carpio Angosto</t>
  </si>
  <si>
    <t>Carlos Salazar Romero</t>
  </si>
  <si>
    <t>Jaime Ñato Noe</t>
  </si>
  <si>
    <t>Monica Yaya Luyo</t>
  </si>
  <si>
    <t>Cecilia Cornejo Caballero</t>
  </si>
  <si>
    <t>Esteban Ramirez Martinez</t>
  </si>
  <si>
    <t>Pascual Luza Centeno</t>
  </si>
  <si>
    <t>Lourdes Rubio</t>
  </si>
  <si>
    <t>Maximo Silva Vargas</t>
  </si>
  <si>
    <t>Lorena Bellina</t>
  </si>
  <si>
    <t>Jaime Ñato</t>
  </si>
  <si>
    <t>Secretario General</t>
  </si>
  <si>
    <t>Ivette Córdova Isla</t>
  </si>
  <si>
    <t>Secretaria Presidencia</t>
  </si>
  <si>
    <t>Patricia Landi</t>
  </si>
  <si>
    <t>Julia Hijar</t>
  </si>
  <si>
    <t>Mario Arteaga</t>
  </si>
  <si>
    <t>Juan  Vargas</t>
  </si>
  <si>
    <t>Rosario Tasayco</t>
  </si>
  <si>
    <t>Ricardo Champi Mendoza</t>
  </si>
  <si>
    <t>Ramses Zegarra</t>
  </si>
  <si>
    <t>Jhonny Castro</t>
  </si>
  <si>
    <t>Ada Basulto Lievald</t>
  </si>
  <si>
    <t>Directora DSI</t>
  </si>
  <si>
    <t>Sub. Directora Saus</t>
  </si>
  <si>
    <t>Sub. Director SAOD</t>
  </si>
  <si>
    <t>Cecilia Cornejo</t>
  </si>
  <si>
    <t>OFIC. DE CONTROL INSTITUCIONAL</t>
  </si>
  <si>
    <t>Jefe OCI</t>
  </si>
  <si>
    <t>Jefe Oficina</t>
  </si>
  <si>
    <t>DIRECCIÒN DE SEACE</t>
  </si>
  <si>
    <t>Directora SEACE</t>
  </si>
  <si>
    <t>OFICINA DE PLANEAMIENTO Y PRESU</t>
  </si>
  <si>
    <t>OF. ASESORIA JURIDICA</t>
  </si>
  <si>
    <t>DIREC. DE SUPERVI. Y FISCA</t>
  </si>
  <si>
    <t>DIRECCIÒN TÈCNICO NORMATIVO</t>
  </si>
  <si>
    <t>OFICINA DE PLANEAMIENTO Y PRESUPUESTO</t>
  </si>
  <si>
    <t>Hector Inga Huamán</t>
  </si>
  <si>
    <t>Jefe De Oficina Asesoría Jurídica</t>
  </si>
  <si>
    <t>Máximo Silva Vargas</t>
  </si>
  <si>
    <t>Jefe De Oficina OPP</t>
  </si>
  <si>
    <t>Jefe De OAF</t>
  </si>
  <si>
    <t>Pilar Castañeda</t>
  </si>
  <si>
    <t>Secretaria De Administración</t>
  </si>
  <si>
    <t>Marco Bello</t>
  </si>
  <si>
    <t>Conductor De OAF</t>
  </si>
  <si>
    <t>Jefe De Unidad de Recursos Humanos</t>
  </si>
  <si>
    <t>Jefa De Unidad De Recursos Humanos</t>
  </si>
  <si>
    <t>Gladys Pella</t>
  </si>
  <si>
    <t>Esther Cárdenas</t>
  </si>
  <si>
    <t>Martha Arias</t>
  </si>
  <si>
    <t xml:space="preserve">Jefe De Unidad </t>
  </si>
  <si>
    <t xml:space="preserve">Luis Carpio Angosto </t>
  </si>
  <si>
    <t>Marino Alegre</t>
  </si>
  <si>
    <t>Jhonny Chuquiyuri</t>
  </si>
  <si>
    <t>Jessica Valdiviezo</t>
  </si>
  <si>
    <t>Javier Cavero</t>
  </si>
  <si>
    <t>Jefe Unidad De Métodos</t>
  </si>
  <si>
    <t>Gustavo Quijandria</t>
  </si>
  <si>
    <t xml:space="preserve">Soporte Técnico </t>
  </si>
  <si>
    <t>Soporte Técnico</t>
  </si>
  <si>
    <t>Mónica Yaya Luyo</t>
  </si>
  <si>
    <t>Presidente De Tribunal</t>
  </si>
  <si>
    <t>Secretaria De Pres. Tribunal</t>
  </si>
  <si>
    <t>Conductor De Pres. Tribunal</t>
  </si>
  <si>
    <t>Manuel Reynoso Ángeles</t>
  </si>
  <si>
    <t>Asistente Secretaria</t>
  </si>
  <si>
    <t>Carlos Navas Rondón</t>
  </si>
  <si>
    <t>Jeannette Ramírez Maynett</t>
  </si>
  <si>
    <t>Carlos Fonseca Oliveira</t>
  </si>
  <si>
    <t>Jorge Silva Dávila</t>
  </si>
  <si>
    <t>Martín Zumaeta Guidichi</t>
  </si>
  <si>
    <t>Dammar Salazar Díaz</t>
  </si>
  <si>
    <t xml:space="preserve">Secretaria Del Tribunal </t>
  </si>
  <si>
    <t>Esteban Ramírez</t>
  </si>
  <si>
    <t>Pascual Senén Luza Centeno</t>
  </si>
  <si>
    <t>Ricardo Flores</t>
  </si>
  <si>
    <t>Abogado Procuraduría</t>
  </si>
  <si>
    <t>Mariela Kelly Pérez</t>
  </si>
  <si>
    <t xml:space="preserve">Kareen Campos </t>
  </si>
  <si>
    <t xml:space="preserve">Directora </t>
  </si>
  <si>
    <t>Hugo Domínguez</t>
  </si>
  <si>
    <t xml:space="preserve">Mariela Sifuentes </t>
  </si>
  <si>
    <t>Heber Cusma</t>
  </si>
  <si>
    <t>Sub. Director De  Registros</t>
  </si>
  <si>
    <t>Director Técnico Normativo</t>
  </si>
  <si>
    <t>Mijail Vizcarra</t>
  </si>
  <si>
    <t>Sub. Dirección DTN</t>
  </si>
  <si>
    <t>María Luisa Grijalva</t>
  </si>
  <si>
    <t xml:space="preserve">Sub. Directora De Capacitación </t>
  </si>
  <si>
    <t>Manuel Zúñiga</t>
  </si>
  <si>
    <t>José Ly Cerna</t>
  </si>
  <si>
    <t xml:space="preserve"> Laura Irene Ávila Chumpisuca</t>
  </si>
  <si>
    <t xml:space="preserve"> Ysabel Ana María Mendoza Del Carpio </t>
  </si>
  <si>
    <t>Angel Hilario Sánchez González</t>
  </si>
  <si>
    <t>Sofía Prudencio</t>
  </si>
  <si>
    <t>Directora De  Supervi. Y Fisca.</t>
  </si>
  <si>
    <t>Miguel Caroy</t>
  </si>
  <si>
    <t xml:space="preserve"> Sub. Direc. De Fiscalización</t>
  </si>
  <si>
    <t>Víctor Villanueva</t>
  </si>
  <si>
    <t xml:space="preserve">Sub. Direc. De Supervisión </t>
  </si>
  <si>
    <t>Robert Ratoliska</t>
  </si>
  <si>
    <t>SUB. DE ADM. DE OFIC.DESCON.</t>
  </si>
  <si>
    <t>Presidenta Ejecutiva</t>
  </si>
  <si>
    <t>Jefe De Oficina</t>
  </si>
  <si>
    <t>Jefe De Unidad De Recursos Humanos</t>
  </si>
  <si>
    <t>Marlith Vásquez Chaparro</t>
  </si>
  <si>
    <t>Ejecutivo De SAOD</t>
  </si>
  <si>
    <t>Débora Estévez</t>
  </si>
  <si>
    <t>Jefe de Oficina</t>
  </si>
  <si>
    <t>Jefe Unidad de Soporte</t>
  </si>
  <si>
    <t>Jefe Unidad de Desarrollo</t>
  </si>
  <si>
    <t>Luis De La Flor</t>
  </si>
  <si>
    <t xml:space="preserve">Carlos Oliveros </t>
  </si>
  <si>
    <t>Secretaria de Pres. Tribunal</t>
  </si>
  <si>
    <t>conductor de Pres. Tribunal</t>
  </si>
  <si>
    <t>asistente secretarìa</t>
  </si>
  <si>
    <t>notificador secretaria</t>
  </si>
  <si>
    <t>Carlos Navas Rondòn</t>
  </si>
  <si>
    <t>Jeanette Ramirez Maynett</t>
  </si>
  <si>
    <t>SUB.DIRECCION DE REGISTRO</t>
  </si>
  <si>
    <t>Heber Cusma Saldaña</t>
  </si>
  <si>
    <t>Control Patrimonial (en custodia)</t>
  </si>
  <si>
    <t>Devuelto a Ulse</t>
  </si>
  <si>
    <t>Secretaria de Administracion</t>
  </si>
  <si>
    <t>Ivan Melgar Davila</t>
  </si>
  <si>
    <t>Carmen Jaulis Rua</t>
  </si>
  <si>
    <t>Juan Valdiviezo Carrillo</t>
  </si>
  <si>
    <t>Lourdes Rubio Avila</t>
  </si>
  <si>
    <t>Rosario Tasayco Vasquez</t>
  </si>
  <si>
    <t>Nº Celular</t>
  </si>
  <si>
    <t>BOLSA DE MINUTOS</t>
  </si>
  <si>
    <t>PORCENTAJE</t>
  </si>
  <si>
    <t>Orden Jessica</t>
  </si>
  <si>
    <t>Orden Presentacion</t>
  </si>
  <si>
    <t>#943113201</t>
  </si>
  <si>
    <t>#943112537</t>
  </si>
  <si>
    <t>#943112940</t>
  </si>
  <si>
    <t>#943113386</t>
  </si>
  <si>
    <t>#943113495</t>
  </si>
  <si>
    <t>#943113533</t>
  </si>
  <si>
    <t>#943103507</t>
  </si>
  <si>
    <t>#943103614</t>
  </si>
  <si>
    <t>#943103526</t>
  </si>
  <si>
    <t>#943103359</t>
  </si>
  <si>
    <t>#943103911</t>
  </si>
  <si>
    <t>#943104132</t>
  </si>
  <si>
    <t>#943103898</t>
  </si>
  <si>
    <t>#943104707</t>
  </si>
  <si>
    <t>#943104939</t>
  </si>
  <si>
    <t>#943104977</t>
  </si>
  <si>
    <t>#943103864</t>
  </si>
  <si>
    <t>#943105030</t>
  </si>
  <si>
    <t>#943105089</t>
  </si>
  <si>
    <t>#943105162</t>
  </si>
  <si>
    <t>#943105185</t>
  </si>
  <si>
    <t>#943105254</t>
  </si>
  <si>
    <t>#943105266</t>
  </si>
  <si>
    <t>#943105305</t>
  </si>
  <si>
    <t>#943105386</t>
  </si>
  <si>
    <t>#943105639</t>
  </si>
  <si>
    <t>#943105721</t>
  </si>
  <si>
    <t>#943105336</t>
  </si>
  <si>
    <t>#943105794</t>
  </si>
  <si>
    <t>#943105850</t>
  </si>
  <si>
    <t>#943103693</t>
  </si>
  <si>
    <t>#943105957</t>
  </si>
  <si>
    <t>#943105991</t>
  </si>
  <si>
    <t>#943101559</t>
  </si>
  <si>
    <t>#943106039</t>
  </si>
  <si>
    <t>#943106184</t>
  </si>
  <si>
    <t>#943106246</t>
  </si>
  <si>
    <t>#943106280</t>
  </si>
  <si>
    <t>#943106339</t>
  </si>
  <si>
    <t>#943106507</t>
  </si>
  <si>
    <t>#943106469</t>
  </si>
  <si>
    <t>#943106641</t>
  </si>
  <si>
    <t>#943106802</t>
  </si>
  <si>
    <t>#943106908</t>
  </si>
  <si>
    <t>#943106911</t>
  </si>
  <si>
    <t>#943106932</t>
  </si>
  <si>
    <t>#943106974</t>
  </si>
  <si>
    <t>#943107019</t>
  </si>
  <si>
    <t>#943107108</t>
  </si>
  <si>
    <t>#943107121</t>
  </si>
  <si>
    <t>#943107147</t>
  </si>
  <si>
    <t>#943107314</t>
  </si>
  <si>
    <t>#943107400</t>
  </si>
  <si>
    <t>#943107466</t>
  </si>
  <si>
    <t>#943107544</t>
  </si>
  <si>
    <t>#943107561</t>
  </si>
  <si>
    <t>#943107664</t>
  </si>
  <si>
    <t>#943107720</t>
  </si>
  <si>
    <t>#943107749</t>
  </si>
  <si>
    <t>#943104079</t>
  </si>
  <si>
    <t>#943107829</t>
  </si>
  <si>
    <t>#943107895</t>
  </si>
  <si>
    <t>#943103981</t>
  </si>
  <si>
    <t>#943104064</t>
  </si>
  <si>
    <t>#943104146</t>
  </si>
  <si>
    <t>#943104192</t>
  </si>
  <si>
    <t>#943104298</t>
  </si>
  <si>
    <t>#943104413</t>
  </si>
  <si>
    <t>#943104418</t>
  </si>
  <si>
    <t>#943104535</t>
  </si>
  <si>
    <t>#943104274</t>
  </si>
  <si>
    <t>#943104804</t>
  </si>
  <si>
    <t>#943108001</t>
  </si>
  <si>
    <t>#943108204</t>
  </si>
  <si>
    <t>#943108237</t>
  </si>
  <si>
    <t>#943111452</t>
  </si>
  <si>
    <t>#943111568</t>
  </si>
  <si>
    <t>#943111592</t>
  </si>
  <si>
    <t>#943111667</t>
  </si>
  <si>
    <t>#943111698</t>
  </si>
  <si>
    <t>#943111725</t>
  </si>
  <si>
    <t>#943111778</t>
  </si>
  <si>
    <t>#943111970</t>
  </si>
  <si>
    <t>#943112062</t>
  </si>
  <si>
    <t>#943112291</t>
  </si>
  <si>
    <t>#943112397</t>
  </si>
  <si>
    <t>#943111995</t>
  </si>
  <si>
    <t>#943112767</t>
  </si>
  <si>
    <t>#943112858</t>
  </si>
  <si>
    <t>#943112922</t>
  </si>
  <si>
    <t>BOLSA MINUTOS</t>
  </si>
  <si>
    <t>#984695651</t>
  </si>
  <si>
    <t>Orden Jessica RPM</t>
  </si>
  <si>
    <t>José La Cerna</t>
  </si>
  <si>
    <t>Jose Lafosse</t>
  </si>
  <si>
    <t>Chofer Presidencia</t>
  </si>
  <si>
    <t>#990149812</t>
  </si>
  <si>
    <t>#990148105</t>
  </si>
  <si>
    <t>#969563154</t>
  </si>
  <si>
    <t>#990156572</t>
  </si>
  <si>
    <t>#990156337</t>
  </si>
  <si>
    <t>#990156469</t>
  </si>
  <si>
    <t>Jefe de ULSE</t>
  </si>
  <si>
    <t>Josè La Cerna</t>
  </si>
  <si>
    <t>ALQUILER DEL EQUIPO</t>
  </si>
  <si>
    <t>Rita Alina Torres Pérez</t>
  </si>
  <si>
    <t>MONTO X SERVICIO</t>
  </si>
  <si>
    <t>ALQUILER EQUIPO</t>
  </si>
  <si>
    <t>MONTO X MINUTO</t>
  </si>
  <si>
    <t>COSTO X MINUTO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</si>
</sst>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.00;&quot;S/.&quot;\ \-#,##0.00"/>
    <numFmt numFmtId="165" formatCode="&quot;S/.&quot;\ #,##0.00;[Red]&quot;S/.&quot;\ #,##0.00"/>
    <numFmt numFmtId="166" formatCode="&quot;S/.&quot;\ #,##0.00"/>
    <numFmt numFmtId="167" formatCode="_(* #,##0.00_);_(* \(#,##0.00\);_(* &quot;-&quot;??_);_(@_)"/>
    <numFmt numFmtId="168" formatCode="&quot;S/.&quot;\ #,##0.000"/>
    <numFmt numFmtId="16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i/>
      <sz val="24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35" borderId="1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34" fillId="37" borderId="3" applyNumberFormat="0" applyAlignment="0" applyProtection="0"/>
    <xf numFmtId="0" fontId="10" fillId="38" borderId="4" applyNumberFormat="0" applyAlignment="0" applyProtection="0"/>
    <xf numFmtId="0" fontId="10" fillId="38" borderId="4" applyNumberFormat="0" applyAlignment="0" applyProtection="0"/>
    <xf numFmtId="0" fontId="10" fillId="38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1" fillId="4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9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8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35" borderId="9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55" borderId="19" xfId="0" applyFont="1" applyFill="1" applyBorder="1" applyAlignment="1">
      <alignment/>
    </xf>
    <xf numFmtId="0" fontId="47" fillId="56" borderId="20" xfId="0" applyFont="1" applyFill="1" applyBorder="1" applyAlignment="1">
      <alignment horizontal="left" indent="1"/>
    </xf>
    <xf numFmtId="0" fontId="48" fillId="0" borderId="21" xfId="0" applyFont="1" applyBorder="1" applyAlignment="1">
      <alignment/>
    </xf>
    <xf numFmtId="0" fontId="0" fillId="0" borderId="21" xfId="0" applyBorder="1" applyAlignment="1">
      <alignment/>
    </xf>
    <xf numFmtId="49" fontId="46" fillId="0" borderId="22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6" fillId="0" borderId="22" xfId="0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6" fillId="0" borderId="23" xfId="0" applyFont="1" applyBorder="1" applyAlignment="1">
      <alignment/>
    </xf>
    <xf numFmtId="49" fontId="46" fillId="0" borderId="22" xfId="0" applyNumberFormat="1" applyFont="1" applyFill="1" applyBorder="1" applyAlignment="1">
      <alignment horizontal="center"/>
    </xf>
    <xf numFmtId="0" fontId="48" fillId="0" borderId="21" xfId="0" applyFont="1" applyBorder="1" applyAlignment="1">
      <alignment vertical="center"/>
    </xf>
    <xf numFmtId="0" fontId="48" fillId="0" borderId="24" xfId="0" applyFont="1" applyBorder="1" applyAlignment="1">
      <alignment/>
    </xf>
    <xf numFmtId="0" fontId="49" fillId="0" borderId="19" xfId="0" applyFont="1" applyBorder="1" applyAlignment="1">
      <alignment horizontal="left"/>
    </xf>
    <xf numFmtId="0" fontId="49" fillId="57" borderId="25" xfId="0" applyFont="1" applyFill="1" applyBorder="1" applyAlignment="1">
      <alignment horizontal="left"/>
    </xf>
    <xf numFmtId="0" fontId="49" fillId="0" borderId="26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/>
    </xf>
    <xf numFmtId="0" fontId="50" fillId="58" borderId="19" xfId="0" applyFont="1" applyFill="1" applyBorder="1" applyAlignment="1">
      <alignment/>
    </xf>
    <xf numFmtId="0" fontId="50" fillId="0" borderId="25" xfId="0" applyFont="1" applyBorder="1" applyAlignment="1">
      <alignment/>
    </xf>
    <xf numFmtId="0" fontId="50" fillId="58" borderId="25" xfId="0" applyFont="1" applyFill="1" applyBorder="1" applyAlignment="1">
      <alignment/>
    </xf>
    <xf numFmtId="0" fontId="50" fillId="0" borderId="25" xfId="0" applyFont="1" applyBorder="1" applyAlignment="1">
      <alignment wrapText="1"/>
    </xf>
    <xf numFmtId="0" fontId="5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59" borderId="19" xfId="0" applyNumberFormat="1" applyFont="1" applyFill="1" applyBorder="1" applyAlignment="1" quotePrefix="1">
      <alignment/>
    </xf>
    <xf numFmtId="0" fontId="0" fillId="59" borderId="25" xfId="0" applyNumberFormat="1" applyFont="1" applyFill="1" applyBorder="1" applyAlignment="1" quotePrefix="1">
      <alignment/>
    </xf>
    <xf numFmtId="0" fontId="0" fillId="0" borderId="19" xfId="0" applyFont="1" applyBorder="1" applyAlignment="1">
      <alignment horizontal="center"/>
    </xf>
    <xf numFmtId="0" fontId="0" fillId="0" borderId="19" xfId="0" applyNumberFormat="1" applyFont="1" applyBorder="1" applyAlignment="1" quotePrefix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NumberFormat="1" applyFont="1" applyBorder="1" applyAlignment="1" quotePrefix="1">
      <alignment/>
    </xf>
    <xf numFmtId="0" fontId="49" fillId="59" borderId="19" xfId="0" applyNumberFormat="1" applyFont="1" applyFill="1" applyBorder="1" applyAlignment="1" quotePrefix="1">
      <alignment/>
    </xf>
    <xf numFmtId="0" fontId="49" fillId="59" borderId="28" xfId="0" applyNumberFormat="1" applyFont="1" applyFill="1" applyBorder="1" applyAlignment="1" quotePrefix="1">
      <alignment/>
    </xf>
    <xf numFmtId="0" fontId="49" fillId="59" borderId="27" xfId="0" applyNumberFormat="1" applyFont="1" applyFill="1" applyBorder="1" applyAlignment="1" quotePrefix="1">
      <alignment/>
    </xf>
    <xf numFmtId="0" fontId="49" fillId="58" borderId="19" xfId="0" applyFont="1" applyFill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23" fillId="60" borderId="19" xfId="173" applyFont="1" applyFill="1" applyBorder="1" applyAlignment="1">
      <alignment horizontal="left" vertical="center"/>
      <protection/>
    </xf>
    <xf numFmtId="0" fontId="49" fillId="0" borderId="25" xfId="0" applyNumberFormat="1" applyFont="1" applyBorder="1" applyAlignment="1" quotePrefix="1">
      <alignment/>
    </xf>
    <xf numFmtId="166" fontId="49" fillId="0" borderId="28" xfId="0" applyNumberFormat="1" applyFont="1" applyBorder="1" applyAlignment="1">
      <alignment/>
    </xf>
    <xf numFmtId="0" fontId="49" fillId="0" borderId="25" xfId="0" applyNumberFormat="1" applyFont="1" applyBorder="1" applyAlignment="1">
      <alignment/>
    </xf>
    <xf numFmtId="49" fontId="24" fillId="57" borderId="19" xfId="0" applyNumberFormat="1" applyFont="1" applyFill="1" applyBorder="1" applyAlignment="1">
      <alignment horizontal="left"/>
    </xf>
    <xf numFmtId="166" fontId="49" fillId="0" borderId="19" xfId="0" applyNumberFormat="1" applyFont="1" applyBorder="1" applyAlignment="1">
      <alignment/>
    </xf>
    <xf numFmtId="0" fontId="51" fillId="0" borderId="20" xfId="0" applyNumberFormat="1" applyFont="1" applyBorder="1" applyAlignment="1">
      <alignment/>
    </xf>
    <xf numFmtId="164" fontId="51" fillId="0" borderId="29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164" fontId="49" fillId="0" borderId="0" xfId="0" applyNumberFormat="1" applyFont="1" applyBorder="1" applyAlignment="1">
      <alignment/>
    </xf>
    <xf numFmtId="166" fontId="24" fillId="57" borderId="19" xfId="169" applyNumberFormat="1" applyFont="1" applyFill="1" applyBorder="1" applyAlignment="1">
      <alignment horizontal="right" vertical="center"/>
      <protection/>
    </xf>
    <xf numFmtId="166" fontId="24" fillId="57" borderId="19" xfId="0" applyNumberFormat="1" applyFont="1" applyFill="1" applyBorder="1" applyAlignment="1">
      <alignment horizontal="right" vertical="center"/>
    </xf>
    <xf numFmtId="166" fontId="24" fillId="57" borderId="30" xfId="171" applyNumberFormat="1" applyFont="1" applyFill="1" applyBorder="1">
      <alignment/>
      <protection/>
    </xf>
    <xf numFmtId="166" fontId="49" fillId="57" borderId="19" xfId="0" applyNumberFormat="1" applyFont="1" applyFill="1" applyBorder="1" applyAlignment="1">
      <alignment/>
    </xf>
    <xf numFmtId="166" fontId="24" fillId="0" borderId="30" xfId="172" applyNumberFormat="1" applyFont="1" applyBorder="1" applyAlignment="1">
      <alignment horizontal="right"/>
      <protection/>
    </xf>
    <xf numFmtId="166" fontId="49" fillId="57" borderId="28" xfId="0" applyNumberFormat="1" applyFont="1" applyFill="1" applyBorder="1" applyAlignment="1">
      <alignment/>
    </xf>
    <xf numFmtId="166" fontId="24" fillId="57" borderId="30" xfId="172" applyNumberFormat="1" applyFont="1" applyFill="1" applyBorder="1">
      <alignment/>
      <protection/>
    </xf>
    <xf numFmtId="166" fontId="24" fillId="0" borderId="30" xfId="172" applyNumberFormat="1" applyFont="1" applyBorder="1">
      <alignment/>
      <protection/>
    </xf>
    <xf numFmtId="0" fontId="0" fillId="0" borderId="0" xfId="0" applyAlignment="1">
      <alignment/>
    </xf>
    <xf numFmtId="0" fontId="49" fillId="0" borderId="19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50" fillId="0" borderId="19" xfId="0" applyFont="1" applyBorder="1" applyAlignment="1">
      <alignment wrapText="1"/>
    </xf>
    <xf numFmtId="0" fontId="49" fillId="0" borderId="19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  <xf numFmtId="0" fontId="49" fillId="0" borderId="28" xfId="0" applyFont="1" applyFill="1" applyBorder="1" applyAlignment="1">
      <alignment horizontal="left"/>
    </xf>
    <xf numFmtId="0" fontId="49" fillId="57" borderId="28" xfId="0" applyFont="1" applyFill="1" applyBorder="1" applyAlignment="1">
      <alignment horizontal="left"/>
    </xf>
    <xf numFmtId="0" fontId="50" fillId="0" borderId="28" xfId="0" applyFont="1" applyBorder="1" applyAlignment="1">
      <alignment/>
    </xf>
    <xf numFmtId="0" fontId="49" fillId="57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 vertical="center" wrapText="1"/>
    </xf>
    <xf numFmtId="166" fontId="0" fillId="0" borderId="19" xfId="0" applyNumberFormat="1" applyBorder="1" applyAlignment="1">
      <alignment/>
    </xf>
    <xf numFmtId="49" fontId="51" fillId="0" borderId="2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49" fillId="59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59" borderId="28" xfId="0" applyNumberFormat="1" applyFont="1" applyFill="1" applyBorder="1" applyAlignment="1" quotePrefix="1">
      <alignment/>
    </xf>
    <xf numFmtId="0" fontId="0" fillId="0" borderId="28" xfId="0" applyFont="1" applyBorder="1" applyAlignment="1">
      <alignment horizontal="center"/>
    </xf>
    <xf numFmtId="0" fontId="0" fillId="55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10" fontId="0" fillId="0" borderId="19" xfId="179" applyNumberFormat="1" applyFont="1" applyBorder="1" applyAlignment="1">
      <alignment/>
    </xf>
    <xf numFmtId="10" fontId="0" fillId="0" borderId="19" xfId="0" applyNumberFormat="1" applyBorder="1" applyAlignment="1">
      <alignment/>
    </xf>
    <xf numFmtId="0" fontId="52" fillId="55" borderId="19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0" fillId="55" borderId="33" xfId="0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9" fontId="0" fillId="0" borderId="19" xfId="179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55" borderId="19" xfId="0" applyNumberFormat="1" applyFill="1" applyBorder="1" applyAlignment="1">
      <alignment/>
    </xf>
    <xf numFmtId="0" fontId="0" fillId="55" borderId="19" xfId="0" applyNumberFormat="1" applyFont="1" applyFill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0" fillId="0" borderId="25" xfId="0" applyNumberFormat="1" applyFont="1" applyBorder="1" applyAlignment="1">
      <alignment/>
    </xf>
    <xf numFmtId="0" fontId="50" fillId="58" borderId="25" xfId="0" applyNumberFormat="1" applyFont="1" applyFill="1" applyBorder="1" applyAlignment="1">
      <alignment/>
    </xf>
    <xf numFmtId="0" fontId="50" fillId="58" borderId="19" xfId="0" applyNumberFormat="1" applyFont="1" applyFill="1" applyBorder="1" applyAlignment="1">
      <alignment/>
    </xf>
    <xf numFmtId="0" fontId="50" fillId="0" borderId="25" xfId="0" applyNumberFormat="1" applyFont="1" applyBorder="1" applyAlignment="1">
      <alignment wrapText="1"/>
    </xf>
    <xf numFmtId="0" fontId="50" fillId="0" borderId="19" xfId="0" applyNumberFormat="1" applyFont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49" fillId="0" borderId="25" xfId="0" applyNumberFormat="1" applyFont="1" applyFill="1" applyBorder="1" applyAlignment="1">
      <alignment horizontal="left" vertical="center" wrapText="1"/>
    </xf>
    <xf numFmtId="0" fontId="49" fillId="0" borderId="25" xfId="0" applyNumberFormat="1" applyFont="1" applyFill="1" applyBorder="1" applyAlignment="1">
      <alignment horizontal="left"/>
    </xf>
    <xf numFmtId="0" fontId="0" fillId="0" borderId="28" xfId="0" applyNumberFormat="1" applyBorder="1" applyAlignment="1">
      <alignment horizontal="center"/>
    </xf>
    <xf numFmtId="0" fontId="49" fillId="0" borderId="25" xfId="0" applyNumberFormat="1" applyFont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50" fillId="0" borderId="27" xfId="0" applyNumberFormat="1" applyFont="1" applyBorder="1" applyAlignment="1">
      <alignment/>
    </xf>
    <xf numFmtId="0" fontId="49" fillId="57" borderId="19" xfId="0" applyNumberFormat="1" applyFont="1" applyFill="1" applyBorder="1" applyAlignment="1">
      <alignment horizontal="left"/>
    </xf>
    <xf numFmtId="0" fontId="49" fillId="0" borderId="19" xfId="0" applyNumberFormat="1" applyFont="1" applyFill="1" applyBorder="1" applyAlignment="1">
      <alignment horizontal="left"/>
    </xf>
    <xf numFmtId="0" fontId="49" fillId="57" borderId="25" xfId="0" applyNumberFormat="1" applyFont="1" applyFill="1" applyBorder="1" applyAlignment="1">
      <alignment horizontal="left"/>
    </xf>
    <xf numFmtId="0" fontId="49" fillId="0" borderId="19" xfId="0" applyNumberFormat="1" applyFont="1" applyBorder="1" applyAlignment="1">
      <alignment horizontal="left"/>
    </xf>
    <xf numFmtId="0" fontId="24" fillId="0" borderId="25" xfId="0" applyNumberFormat="1" applyFont="1" applyFill="1" applyBorder="1" applyAlignment="1">
      <alignment vertical="center"/>
    </xf>
    <xf numFmtId="0" fontId="24" fillId="0" borderId="37" xfId="0" applyNumberFormat="1" applyFont="1" applyFill="1" applyBorder="1" applyAlignment="1">
      <alignment vertical="center"/>
    </xf>
    <xf numFmtId="0" fontId="49" fillId="0" borderId="26" xfId="0" applyNumberFormat="1" applyFont="1" applyBorder="1" applyAlignment="1">
      <alignment horizontal="left"/>
    </xf>
    <xf numFmtId="0" fontId="49" fillId="58" borderId="19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51" fillId="0" borderId="38" xfId="0" applyNumberFormat="1" applyFont="1" applyBorder="1" applyAlignment="1">
      <alignment horizontal="center"/>
    </xf>
    <xf numFmtId="0" fontId="49" fillId="0" borderId="0" xfId="0" applyNumberFormat="1" applyFont="1" applyAlignment="1">
      <alignment/>
    </xf>
    <xf numFmtId="0" fontId="23" fillId="60" borderId="19" xfId="173" applyNumberFormat="1" applyFont="1" applyFill="1" applyBorder="1" applyAlignment="1">
      <alignment horizontal="left" vertical="center"/>
      <protection/>
    </xf>
    <xf numFmtId="0" fontId="49" fillId="0" borderId="26" xfId="0" applyNumberFormat="1" applyFont="1" applyFill="1" applyBorder="1" applyAlignment="1">
      <alignment horizontal="left"/>
    </xf>
    <xf numFmtId="0" fontId="24" fillId="57" borderId="19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0" fontId="50" fillId="0" borderId="31" xfId="0" applyNumberFormat="1" applyFont="1" applyBorder="1" applyAlignment="1">
      <alignment/>
    </xf>
    <xf numFmtId="0" fontId="50" fillId="0" borderId="26" xfId="0" applyNumberFormat="1" applyFont="1" applyBorder="1" applyAlignment="1">
      <alignment/>
    </xf>
    <xf numFmtId="0" fontId="49" fillId="58" borderId="25" xfId="0" applyNumberFormat="1" applyFont="1" applyFill="1" applyBorder="1" applyAlignment="1">
      <alignment/>
    </xf>
    <xf numFmtId="0" fontId="49" fillId="0" borderId="19" xfId="0" applyNumberFormat="1" applyFont="1" applyFill="1" applyBorder="1" applyAlignment="1">
      <alignment horizontal="center"/>
    </xf>
    <xf numFmtId="164" fontId="51" fillId="0" borderId="20" xfId="0" applyNumberFormat="1" applyFont="1" applyBorder="1" applyAlignment="1">
      <alignment/>
    </xf>
    <xf numFmtId="0" fontId="49" fillId="0" borderId="19" xfId="0" applyNumberFormat="1" applyFont="1" applyBorder="1" applyAlignment="1">
      <alignment horizontal="center"/>
    </xf>
    <xf numFmtId="165" fontId="27" fillId="57" borderId="19" xfId="169" applyNumberFormat="1" applyFont="1" applyFill="1" applyBorder="1" applyAlignment="1">
      <alignment horizontal="right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6" xfId="0" applyNumberFormat="1" applyBorder="1" applyAlignment="1">
      <alignment horizontal="center" vertical="center"/>
    </xf>
    <xf numFmtId="166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66" fontId="51" fillId="0" borderId="20" xfId="0" applyNumberFormat="1" applyFont="1" applyBorder="1" applyAlignment="1">
      <alignment horizontal="right"/>
    </xf>
    <xf numFmtId="166" fontId="0" fillId="0" borderId="2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6" fontId="49" fillId="0" borderId="0" xfId="0" applyNumberFormat="1" applyFont="1" applyAlignment="1">
      <alignment/>
    </xf>
    <xf numFmtId="166" fontId="27" fillId="57" borderId="19" xfId="169" applyNumberFormat="1" applyFont="1" applyFill="1" applyBorder="1" applyAlignment="1">
      <alignment horizontal="right" vertical="center"/>
      <protection/>
    </xf>
    <xf numFmtId="2" fontId="0" fillId="0" borderId="25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9" fontId="51" fillId="0" borderId="0" xfId="0" applyNumberFormat="1" applyFont="1" applyBorder="1" applyAlignment="1">
      <alignment horizontal="center"/>
    </xf>
    <xf numFmtId="166" fontId="5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169" fontId="0" fillId="0" borderId="19" xfId="179" applyNumberFormat="1" applyFont="1" applyBorder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51" fillId="0" borderId="19" xfId="0" applyNumberFormat="1" applyFont="1" applyBorder="1" applyAlignment="1">
      <alignment horizontal="center"/>
    </xf>
    <xf numFmtId="1" fontId="0" fillId="0" borderId="25" xfId="0" applyNumberFormat="1" applyBorder="1" applyAlignment="1">
      <alignment/>
    </xf>
    <xf numFmtId="166" fontId="0" fillId="0" borderId="39" xfId="0" applyNumberFormat="1" applyBorder="1" applyAlignment="1">
      <alignment horizontal="center"/>
    </xf>
    <xf numFmtId="10" fontId="0" fillId="0" borderId="28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166" fontId="0" fillId="0" borderId="26" xfId="0" applyNumberFormat="1" applyBorder="1" applyAlignment="1">
      <alignment horizontal="center" vertical="center"/>
    </xf>
    <xf numFmtId="2" fontId="0" fillId="0" borderId="40" xfId="0" applyNumberFormat="1" applyBorder="1" applyAlignment="1">
      <alignment/>
    </xf>
    <xf numFmtId="164" fontId="51" fillId="0" borderId="24" xfId="0" applyNumberFormat="1" applyFont="1" applyBorder="1" applyAlignment="1">
      <alignment/>
    </xf>
    <xf numFmtId="166" fontId="24" fillId="0" borderId="19" xfId="172" applyNumberFormat="1" applyFont="1" applyBorder="1">
      <alignment/>
      <protection/>
    </xf>
    <xf numFmtId="4" fontId="24" fillId="0" borderId="19" xfId="171" applyNumberFormat="1" applyFont="1" applyBorder="1">
      <alignment/>
      <protection/>
    </xf>
    <xf numFmtId="166" fontId="24" fillId="0" borderId="19" xfId="172" applyNumberFormat="1" applyFont="1" applyBorder="1" applyAlignment="1">
      <alignment horizontal="right"/>
      <protection/>
    </xf>
    <xf numFmtId="0" fontId="53" fillId="0" borderId="0" xfId="0" applyFont="1" applyAlignment="1">
      <alignment horizontal="center"/>
    </xf>
    <xf numFmtId="0" fontId="47" fillId="56" borderId="38" xfId="0" applyFont="1" applyFill="1" applyBorder="1" applyAlignment="1">
      <alignment horizontal="left"/>
    </xf>
    <xf numFmtId="0" fontId="47" fillId="56" borderId="41" xfId="0" applyFont="1" applyFill="1" applyBorder="1" applyAlignment="1">
      <alignment horizontal="left"/>
    </xf>
    <xf numFmtId="0" fontId="47" fillId="56" borderId="29" xfId="0" applyFont="1" applyFill="1" applyBorder="1" applyAlignment="1">
      <alignment horizontal="left"/>
    </xf>
    <xf numFmtId="0" fontId="54" fillId="61" borderId="38" xfId="0" applyFont="1" applyFill="1" applyBorder="1" applyAlignment="1">
      <alignment horizontal="left"/>
    </xf>
    <xf numFmtId="0" fontId="54" fillId="61" borderId="41" xfId="0" applyFont="1" applyFill="1" applyBorder="1" applyAlignment="1">
      <alignment horizontal="left"/>
    </xf>
    <xf numFmtId="0" fontId="54" fillId="61" borderId="29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</cellXfs>
  <cellStyles count="20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3" xfId="109"/>
    <cellStyle name="Énfasis1 4" xfId="110"/>
    <cellStyle name="Énfasis2" xfId="111"/>
    <cellStyle name="Énfasis2 2" xfId="112"/>
    <cellStyle name="Énfasis2 3" xfId="113"/>
    <cellStyle name="Énfasis2 4" xfId="114"/>
    <cellStyle name="Énfasis3" xfId="115"/>
    <cellStyle name="Énfasis3 2" xfId="116"/>
    <cellStyle name="Énfasis3 3" xfId="117"/>
    <cellStyle name="Énfasis3 4" xfId="118"/>
    <cellStyle name="Énfasis4" xfId="119"/>
    <cellStyle name="Énfasis4 2" xfId="120"/>
    <cellStyle name="Énfasis4 3" xfId="121"/>
    <cellStyle name="Énfasis4 4" xfId="122"/>
    <cellStyle name="Énfasis5" xfId="123"/>
    <cellStyle name="Énfasis5 2" xfId="124"/>
    <cellStyle name="Énfasis5 3" xfId="125"/>
    <cellStyle name="Énfasis5 4" xfId="126"/>
    <cellStyle name="Énfasis6" xfId="127"/>
    <cellStyle name="Énfasis6 2" xfId="128"/>
    <cellStyle name="Énfasis6 3" xfId="129"/>
    <cellStyle name="Énfasis6 4" xfId="130"/>
    <cellStyle name="Entrada" xfId="131"/>
    <cellStyle name="Entrada 2" xfId="132"/>
    <cellStyle name="Entrada 3" xfId="133"/>
    <cellStyle name="Entrada 4" xfId="134"/>
    <cellStyle name="Incorrecto" xfId="135"/>
    <cellStyle name="Incorrecto 2" xfId="136"/>
    <cellStyle name="Incorrecto 3" xfId="137"/>
    <cellStyle name="Incorrecto 4" xfId="138"/>
    <cellStyle name="Comma" xfId="139"/>
    <cellStyle name="Comma [0]" xfId="140"/>
    <cellStyle name="Millares 2 2" xfId="141"/>
    <cellStyle name="Millares 2 3" xfId="142"/>
    <cellStyle name="Millares 2 4" xfId="143"/>
    <cellStyle name="Millares 2 5" xfId="144"/>
    <cellStyle name="Currency" xfId="145"/>
    <cellStyle name="Currency [0]" xfId="146"/>
    <cellStyle name="Neutral" xfId="147"/>
    <cellStyle name="Neutral 2" xfId="148"/>
    <cellStyle name="Neutral 3" xfId="149"/>
    <cellStyle name="Neutral 4" xfId="150"/>
    <cellStyle name="Normal 2" xfId="151"/>
    <cellStyle name="Normal 2 2" xfId="152"/>
    <cellStyle name="Normal 2 3" xfId="153"/>
    <cellStyle name="Normal 2 4" xfId="154"/>
    <cellStyle name="Normal 2 5" xfId="155"/>
    <cellStyle name="Normal 3" xfId="156"/>
    <cellStyle name="Normal 3 10" xfId="157"/>
    <cellStyle name="Normal 3 11" xfId="158"/>
    <cellStyle name="Normal 3 2" xfId="159"/>
    <cellStyle name="Normal 3 3" xfId="160"/>
    <cellStyle name="Normal 3 4" xfId="161"/>
    <cellStyle name="Normal 3 5" xfId="162"/>
    <cellStyle name="Normal 3 6" xfId="163"/>
    <cellStyle name="Normal 3 7" xfId="164"/>
    <cellStyle name="Normal 3 8" xfId="165"/>
    <cellStyle name="Normal 3 9" xfId="166"/>
    <cellStyle name="Normal 4" xfId="167"/>
    <cellStyle name="Normal 5" xfId="168"/>
    <cellStyle name="Normal 6" xfId="169"/>
    <cellStyle name="Normal 7" xfId="170"/>
    <cellStyle name="Normal 8" xfId="171"/>
    <cellStyle name="Normal 9" xfId="172"/>
    <cellStyle name="Normal_Hoja1" xfId="173"/>
    <cellStyle name="Notas" xfId="174"/>
    <cellStyle name="Notas 2" xfId="175"/>
    <cellStyle name="Notas 3" xfId="176"/>
    <cellStyle name="Notas 4" xfId="177"/>
    <cellStyle name="Porcentaje 2" xfId="178"/>
    <cellStyle name="Percent" xfId="179"/>
    <cellStyle name="Porcentual 4" xfId="180"/>
    <cellStyle name="Porcentual 5" xfId="181"/>
    <cellStyle name="Porcentual 6" xfId="182"/>
    <cellStyle name="Porcentual 7" xfId="183"/>
    <cellStyle name="Salida" xfId="184"/>
    <cellStyle name="Salida 2" xfId="185"/>
    <cellStyle name="Salida 3" xfId="186"/>
    <cellStyle name="Salida 4" xfId="187"/>
    <cellStyle name="Texto de advertencia" xfId="188"/>
    <cellStyle name="Texto de advertencia 2" xfId="189"/>
    <cellStyle name="Texto de advertencia 3" xfId="190"/>
    <cellStyle name="Texto de advertencia 4" xfId="191"/>
    <cellStyle name="Texto explicativo" xfId="192"/>
    <cellStyle name="Texto explicativo 2" xfId="193"/>
    <cellStyle name="Texto explicativo 3" xfId="194"/>
    <cellStyle name="Texto explicativo 4" xfId="195"/>
    <cellStyle name="Título" xfId="196"/>
    <cellStyle name="Título 1" xfId="197"/>
    <cellStyle name="Título 1 2" xfId="198"/>
    <cellStyle name="Título 1 3" xfId="199"/>
    <cellStyle name="Título 1 4" xfId="200"/>
    <cellStyle name="Título 2" xfId="201"/>
    <cellStyle name="Título 2 2" xfId="202"/>
    <cellStyle name="Título 2 3" xfId="203"/>
    <cellStyle name="Título 2 4" xfId="204"/>
    <cellStyle name="Título 3" xfId="205"/>
    <cellStyle name="Título 3 2" xfId="206"/>
    <cellStyle name="Título 3 3" xfId="207"/>
    <cellStyle name="Título 3 4" xfId="208"/>
    <cellStyle name="Título 4" xfId="209"/>
    <cellStyle name="Título 5" xfId="210"/>
    <cellStyle name="Título 6" xfId="211"/>
    <cellStyle name="Total" xfId="212"/>
    <cellStyle name="Total 2" xfId="213"/>
    <cellStyle name="Total 3" xfId="214"/>
    <cellStyle name="Total 4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9</xdr:row>
      <xdr:rowOff>0</xdr:rowOff>
    </xdr:from>
    <xdr:to>
      <xdr:col>3</xdr:col>
      <xdr:colOff>1428750</xdr:colOff>
      <xdr:row>20</xdr:row>
      <xdr:rowOff>180975</xdr:rowOff>
    </xdr:to>
    <xdr:sp>
      <xdr:nvSpPr>
        <xdr:cNvPr id="1" name="1 Cerrar llave"/>
        <xdr:cNvSpPr>
          <a:spLocks/>
        </xdr:cNvSpPr>
      </xdr:nvSpPr>
      <xdr:spPr>
        <a:xfrm>
          <a:off x="5353050" y="2105025"/>
          <a:ext cx="495300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1571625</xdr:colOff>
      <xdr:row>11</xdr:row>
      <xdr:rowOff>171450</xdr:rowOff>
    </xdr:from>
    <xdr:to>
      <xdr:col>4</xdr:col>
      <xdr:colOff>2019300</xdr:colOff>
      <xdr:row>18</xdr:row>
      <xdr:rowOff>28575</xdr:rowOff>
    </xdr:to>
    <xdr:sp>
      <xdr:nvSpPr>
        <xdr:cNvPr id="2" name="2 Rectángulo"/>
        <xdr:cNvSpPr>
          <a:spLocks/>
        </xdr:cNvSpPr>
      </xdr:nvSpPr>
      <xdr:spPr>
        <a:xfrm>
          <a:off x="5991225" y="2657475"/>
          <a:ext cx="2867025" cy="1190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 es Febrero se colocará el numero 02 o si es Octubre se colocará 10 y asi sucesivamente pero nunca en texto.</a:t>
          </a:r>
        </a:p>
      </xdr:txBody>
    </xdr:sp>
    <xdr:clientData/>
  </xdr:twoCellAnchor>
  <xdr:twoCellAnchor>
    <xdr:from>
      <xdr:col>3</xdr:col>
      <xdr:colOff>1028700</xdr:colOff>
      <xdr:row>22</xdr:row>
      <xdr:rowOff>0</xdr:rowOff>
    </xdr:from>
    <xdr:to>
      <xdr:col>3</xdr:col>
      <xdr:colOff>1200150</xdr:colOff>
      <xdr:row>24</xdr:row>
      <xdr:rowOff>9525</xdr:rowOff>
    </xdr:to>
    <xdr:sp>
      <xdr:nvSpPr>
        <xdr:cNvPr id="3" name="3 Cerrar llave"/>
        <xdr:cNvSpPr>
          <a:spLocks/>
        </xdr:cNvSpPr>
      </xdr:nvSpPr>
      <xdr:spPr>
        <a:xfrm>
          <a:off x="5448300" y="4581525"/>
          <a:ext cx="171450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1600200</xdr:colOff>
      <xdr:row>22</xdr:row>
      <xdr:rowOff>9525</xdr:rowOff>
    </xdr:from>
    <xdr:to>
      <xdr:col>4</xdr:col>
      <xdr:colOff>2295525</xdr:colOff>
      <xdr:row>24</xdr:row>
      <xdr:rowOff>38100</xdr:rowOff>
    </xdr:to>
    <xdr:sp>
      <xdr:nvSpPr>
        <xdr:cNvPr id="4" name="4 Rectángulo"/>
        <xdr:cNvSpPr>
          <a:spLocks/>
        </xdr:cNvSpPr>
      </xdr:nvSpPr>
      <xdr:spPr>
        <a:xfrm>
          <a:off x="6019800" y="4591050"/>
          <a:ext cx="3114675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telefono es fijo se colocará 2 y si es móvil se colocará 1.</a:t>
          </a:r>
        </a:p>
      </xdr:txBody>
    </xdr:sp>
    <xdr:clientData/>
  </xdr:twoCellAnchor>
  <xdr:twoCellAnchor>
    <xdr:from>
      <xdr:col>3</xdr:col>
      <xdr:colOff>1095375</xdr:colOff>
      <xdr:row>33</xdr:row>
      <xdr:rowOff>9525</xdr:rowOff>
    </xdr:from>
    <xdr:to>
      <xdr:col>3</xdr:col>
      <xdr:colOff>1381125</xdr:colOff>
      <xdr:row>37</xdr:row>
      <xdr:rowOff>9525</xdr:rowOff>
    </xdr:to>
    <xdr:sp>
      <xdr:nvSpPr>
        <xdr:cNvPr id="5" name="5 Cerrar llave"/>
        <xdr:cNvSpPr>
          <a:spLocks/>
        </xdr:cNvSpPr>
      </xdr:nvSpPr>
      <xdr:spPr>
        <a:xfrm>
          <a:off x="5514975" y="6781800"/>
          <a:ext cx="285750" cy="762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1609725</xdr:colOff>
      <xdr:row>33</xdr:row>
      <xdr:rowOff>9525</xdr:rowOff>
    </xdr:from>
    <xdr:to>
      <xdr:col>4</xdr:col>
      <xdr:colOff>2019300</xdr:colOff>
      <xdr:row>37</xdr:row>
      <xdr:rowOff>0</xdr:rowOff>
    </xdr:to>
    <xdr:sp>
      <xdr:nvSpPr>
        <xdr:cNvPr id="6" name="6 Rectángulo"/>
        <xdr:cNvSpPr>
          <a:spLocks/>
        </xdr:cNvSpPr>
      </xdr:nvSpPr>
      <xdr:spPr>
        <a:xfrm>
          <a:off x="6029325" y="6781800"/>
          <a:ext cx="2828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la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clase de vehículo es Operativo se colocará 4 o si es Pool se colocará 3 y asi sucesivamente.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7" name="7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51</xdr:row>
      <xdr:rowOff>38100</xdr:rowOff>
    </xdr:from>
    <xdr:to>
      <xdr:col>4</xdr:col>
      <xdr:colOff>2705100</xdr:colOff>
      <xdr:row>58</xdr:row>
      <xdr:rowOff>171450</xdr:rowOff>
    </xdr:to>
    <xdr:sp>
      <xdr:nvSpPr>
        <xdr:cNvPr id="8" name="8 Rectángulo"/>
        <xdr:cNvSpPr>
          <a:spLocks/>
        </xdr:cNvSpPr>
      </xdr:nvSpPr>
      <xdr:spPr>
        <a:xfrm>
          <a:off x="7277100" y="10563225"/>
          <a:ext cx="2266950" cy="1466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 es tipo de Fuente es Donaciones y Transferencias se colocará 13 o si es Impuestos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Municipales se colocará 08 y asi sucesivamente.</a:t>
          </a:r>
        </a:p>
      </xdr:txBody>
    </xdr:sp>
    <xdr:clientData/>
  </xdr:twoCellAnchor>
  <xdr:twoCellAnchor>
    <xdr:from>
      <xdr:col>3</xdr:col>
      <xdr:colOff>409575</xdr:colOff>
      <xdr:row>63</xdr:row>
      <xdr:rowOff>180975</xdr:rowOff>
    </xdr:from>
    <xdr:to>
      <xdr:col>3</xdr:col>
      <xdr:colOff>666750</xdr:colOff>
      <xdr:row>65</xdr:row>
      <xdr:rowOff>180975</xdr:rowOff>
    </xdr:to>
    <xdr:sp>
      <xdr:nvSpPr>
        <xdr:cNvPr id="9" name="9 Cerrar llave"/>
        <xdr:cNvSpPr>
          <a:spLocks/>
        </xdr:cNvSpPr>
      </xdr:nvSpPr>
      <xdr:spPr>
        <a:xfrm>
          <a:off x="4829175" y="12992100"/>
          <a:ext cx="25717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942975</xdr:colOff>
      <xdr:row>63</xdr:row>
      <xdr:rowOff>171450</xdr:rowOff>
    </xdr:from>
    <xdr:to>
      <xdr:col>4</xdr:col>
      <xdr:colOff>1781175</xdr:colOff>
      <xdr:row>66</xdr:row>
      <xdr:rowOff>9525</xdr:rowOff>
    </xdr:to>
    <xdr:sp>
      <xdr:nvSpPr>
        <xdr:cNvPr id="10" name="10 Rectángulo"/>
        <xdr:cNvSpPr>
          <a:spLocks/>
        </xdr:cNvSpPr>
      </xdr:nvSpPr>
      <xdr:spPr>
        <a:xfrm>
          <a:off x="5362575" y="12982575"/>
          <a:ext cx="3257550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es un servicio se colocará 2 o si es un bien se colocará 1.</a:t>
          </a:r>
        </a:p>
      </xdr:txBody>
    </xdr:sp>
    <xdr:clientData/>
  </xdr:twoCellAnchor>
  <xdr:twoCellAnchor>
    <xdr:from>
      <xdr:col>3</xdr:col>
      <xdr:colOff>1085850</xdr:colOff>
      <xdr:row>80</xdr:row>
      <xdr:rowOff>0</xdr:rowOff>
    </xdr:from>
    <xdr:to>
      <xdr:col>3</xdr:col>
      <xdr:colOff>1285875</xdr:colOff>
      <xdr:row>81</xdr:row>
      <xdr:rowOff>180975</xdr:rowOff>
    </xdr:to>
    <xdr:sp>
      <xdr:nvSpPr>
        <xdr:cNvPr id="11" name="11 Cerrar llave"/>
        <xdr:cNvSpPr>
          <a:spLocks/>
        </xdr:cNvSpPr>
      </xdr:nvSpPr>
      <xdr:spPr>
        <a:xfrm>
          <a:off x="5505450" y="16306800"/>
          <a:ext cx="200025" cy="371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83</xdr:row>
      <xdr:rowOff>9525</xdr:rowOff>
    </xdr:from>
    <xdr:to>
      <xdr:col>3</xdr:col>
      <xdr:colOff>800100</xdr:colOff>
      <xdr:row>86</xdr:row>
      <xdr:rowOff>0</xdr:rowOff>
    </xdr:to>
    <xdr:sp>
      <xdr:nvSpPr>
        <xdr:cNvPr id="12" name="12 Cerrar llave"/>
        <xdr:cNvSpPr>
          <a:spLocks/>
        </xdr:cNvSpPr>
      </xdr:nvSpPr>
      <xdr:spPr>
        <a:xfrm>
          <a:off x="4981575" y="16887825"/>
          <a:ext cx="238125" cy="5619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1543050</xdr:colOff>
      <xdr:row>80</xdr:row>
      <xdr:rowOff>9525</xdr:rowOff>
    </xdr:from>
    <xdr:to>
      <xdr:col>4</xdr:col>
      <xdr:colOff>2238375</xdr:colOff>
      <xdr:row>82</xdr:row>
      <xdr:rowOff>66675</xdr:rowOff>
    </xdr:to>
    <xdr:sp>
      <xdr:nvSpPr>
        <xdr:cNvPr id="13" name="13 Rectángulo"/>
        <xdr:cNvSpPr>
          <a:spLocks/>
        </xdr:cNvSpPr>
      </xdr:nvSpPr>
      <xdr:spPr>
        <a:xfrm>
          <a:off x="5962650" y="16316325"/>
          <a:ext cx="3114675" cy="438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 tipo de viaje es Nacional se colocará 1 y si es Internacional se colocará 2.</a:t>
          </a:r>
        </a:p>
      </xdr:txBody>
    </xdr:sp>
    <xdr:clientData/>
  </xdr:twoCellAnchor>
  <xdr:twoCellAnchor>
    <xdr:from>
      <xdr:col>3</xdr:col>
      <xdr:colOff>1266825</xdr:colOff>
      <xdr:row>83</xdr:row>
      <xdr:rowOff>0</xdr:rowOff>
    </xdr:from>
    <xdr:to>
      <xdr:col>4</xdr:col>
      <xdr:colOff>2552700</xdr:colOff>
      <xdr:row>86</xdr:row>
      <xdr:rowOff>47625</xdr:rowOff>
    </xdr:to>
    <xdr:sp>
      <xdr:nvSpPr>
        <xdr:cNvPr id="14" name="14 Rectángulo"/>
        <xdr:cNvSpPr>
          <a:spLocks/>
        </xdr:cNvSpPr>
      </xdr:nvSpPr>
      <xdr:spPr>
        <a:xfrm>
          <a:off x="5686425" y="16878300"/>
          <a:ext cx="3705225" cy="619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 de ruta es Terrestre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se colocará 2 o si es Aereo se colocará 1 y asi sucesivamente.</a:t>
          </a:r>
        </a:p>
      </xdr:txBody>
    </xdr:sp>
    <xdr:clientData/>
  </xdr:twoCellAnchor>
  <xdr:twoCellAnchor>
    <xdr:from>
      <xdr:col>3</xdr:col>
      <xdr:colOff>752475</xdr:colOff>
      <xdr:row>102</xdr:row>
      <xdr:rowOff>180975</xdr:rowOff>
    </xdr:from>
    <xdr:to>
      <xdr:col>3</xdr:col>
      <xdr:colOff>971550</xdr:colOff>
      <xdr:row>105</xdr:row>
      <xdr:rowOff>0</xdr:rowOff>
    </xdr:to>
    <xdr:sp>
      <xdr:nvSpPr>
        <xdr:cNvPr id="15" name="15 Cerrar llave"/>
        <xdr:cNvSpPr>
          <a:spLocks/>
        </xdr:cNvSpPr>
      </xdr:nvSpPr>
      <xdr:spPr>
        <a:xfrm>
          <a:off x="5172075" y="20774025"/>
          <a:ext cx="219075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102</xdr:row>
      <xdr:rowOff>104775</xdr:rowOff>
    </xdr:from>
    <xdr:to>
      <xdr:col>4</xdr:col>
      <xdr:colOff>2085975</xdr:colOff>
      <xdr:row>105</xdr:row>
      <xdr:rowOff>76200</xdr:rowOff>
    </xdr:to>
    <xdr:sp>
      <xdr:nvSpPr>
        <xdr:cNvPr id="16" name="16 Rectángulo"/>
        <xdr:cNvSpPr>
          <a:spLocks/>
        </xdr:cNvSpPr>
      </xdr:nvSpPr>
      <xdr:spPr>
        <a:xfrm>
          <a:off x="5743575" y="20697825"/>
          <a:ext cx="31813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de orden es compra se colocará 1 o si es Servicio se colocará 2.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7" name="17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8" name="18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5"/>
  <sheetViews>
    <sheetView zoomScalePageLayoutView="0" workbookViewId="0" topLeftCell="A6">
      <selection activeCell="A24" sqref="A24"/>
    </sheetView>
  </sheetViews>
  <sheetFormatPr defaultColWidth="11.421875" defaultRowHeight="15"/>
  <cols>
    <col min="1" max="1" width="45.00390625" style="0" customWidth="1"/>
    <col min="2" max="2" width="9.8515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3" spans="1:6" ht="31.5">
      <c r="A3" s="192" t="s">
        <v>15</v>
      </c>
      <c r="B3" s="192"/>
      <c r="C3" s="192"/>
      <c r="D3" s="192"/>
      <c r="E3" s="192"/>
      <c r="F3" s="192"/>
    </row>
    <row r="4" ht="15.75" thickBot="1"/>
    <row r="5" spans="1:6" ht="21.75" thickBot="1">
      <c r="A5" s="2" t="s">
        <v>16</v>
      </c>
      <c r="B5" s="193" t="s">
        <v>17</v>
      </c>
      <c r="C5" s="194"/>
      <c r="D5" s="194"/>
      <c r="E5" s="194"/>
      <c r="F5" s="195"/>
    </row>
    <row r="6" spans="1:6" ht="21.75" thickBot="1">
      <c r="A6" s="196" t="s">
        <v>18</v>
      </c>
      <c r="B6" s="197"/>
      <c r="C6" s="197"/>
      <c r="D6" s="197"/>
      <c r="E6" s="197"/>
      <c r="F6" s="198"/>
    </row>
    <row r="7" spans="1:6" ht="15">
      <c r="A7" s="3" t="s">
        <v>1</v>
      </c>
      <c r="B7" s="199" t="s">
        <v>19</v>
      </c>
      <c r="C7" s="200"/>
      <c r="D7" s="200"/>
      <c r="E7" s="200"/>
      <c r="F7" s="201"/>
    </row>
    <row r="8" spans="1:6" ht="15">
      <c r="A8" s="3" t="s">
        <v>2</v>
      </c>
      <c r="B8" s="199" t="s">
        <v>20</v>
      </c>
      <c r="C8" s="200"/>
      <c r="D8" s="200"/>
      <c r="E8" s="200"/>
      <c r="F8" s="201"/>
    </row>
    <row r="9" spans="1:6" ht="15">
      <c r="A9" s="3" t="s">
        <v>3</v>
      </c>
      <c r="B9" s="199" t="s">
        <v>21</v>
      </c>
      <c r="C9" s="200"/>
      <c r="D9" s="200"/>
      <c r="E9" s="200"/>
      <c r="F9" s="201"/>
    </row>
    <row r="10" spans="1:6" ht="15">
      <c r="A10" s="4"/>
      <c r="B10" s="5" t="s">
        <v>9</v>
      </c>
      <c r="C10" s="6" t="s">
        <v>22</v>
      </c>
      <c r="D10" s="7"/>
      <c r="E10" s="7"/>
      <c r="F10" s="8"/>
    </row>
    <row r="11" spans="1:6" ht="15">
      <c r="A11" s="4"/>
      <c r="B11" s="5" t="s">
        <v>14</v>
      </c>
      <c r="C11" s="6" t="s">
        <v>23</v>
      </c>
      <c r="D11" s="7"/>
      <c r="E11" s="7"/>
      <c r="F11" s="8"/>
    </row>
    <row r="12" spans="1:6" ht="15">
      <c r="A12" s="4"/>
      <c r="B12" s="5" t="s">
        <v>24</v>
      </c>
      <c r="C12" s="6" t="s">
        <v>25</v>
      </c>
      <c r="D12" s="7"/>
      <c r="E12" s="7"/>
      <c r="F12" s="8"/>
    </row>
    <row r="13" spans="1:6" ht="15">
      <c r="A13" s="4"/>
      <c r="B13" s="5" t="s">
        <v>26</v>
      </c>
      <c r="C13" s="6" t="s">
        <v>27</v>
      </c>
      <c r="D13" s="7"/>
      <c r="E13" s="7"/>
      <c r="F13" s="8"/>
    </row>
    <row r="14" spans="1:6" ht="15">
      <c r="A14" s="4"/>
      <c r="B14" s="5" t="s">
        <v>28</v>
      </c>
      <c r="C14" s="6" t="s">
        <v>29</v>
      </c>
      <c r="D14" s="7"/>
      <c r="E14" s="7"/>
      <c r="F14" s="8"/>
    </row>
    <row r="15" spans="1:6" ht="15">
      <c r="A15" s="4"/>
      <c r="B15" s="5" t="s">
        <v>30</v>
      </c>
      <c r="C15" s="6" t="s">
        <v>31</v>
      </c>
      <c r="D15" s="7"/>
      <c r="E15" s="7"/>
      <c r="F15" s="8"/>
    </row>
    <row r="16" spans="1:6" ht="15">
      <c r="A16" s="4"/>
      <c r="B16" s="5" t="s">
        <v>10</v>
      </c>
      <c r="C16" s="6" t="s">
        <v>32</v>
      </c>
      <c r="D16" s="7"/>
      <c r="E16" s="7"/>
      <c r="F16" s="8"/>
    </row>
    <row r="17" spans="1:6" ht="15">
      <c r="A17" s="4"/>
      <c r="B17" s="5" t="s">
        <v>12</v>
      </c>
      <c r="C17" s="6" t="s">
        <v>33</v>
      </c>
      <c r="D17" s="7"/>
      <c r="E17" s="7"/>
      <c r="F17" s="8"/>
    </row>
    <row r="18" spans="1:6" ht="15">
      <c r="A18" s="4"/>
      <c r="B18" s="5" t="s">
        <v>13</v>
      </c>
      <c r="C18" s="6" t="s">
        <v>34</v>
      </c>
      <c r="D18" s="7"/>
      <c r="E18" s="7"/>
      <c r="F18" s="8"/>
    </row>
    <row r="19" spans="1:6" ht="15">
      <c r="A19" s="4"/>
      <c r="B19" s="9">
        <v>10</v>
      </c>
      <c r="C19" s="6" t="s">
        <v>35</v>
      </c>
      <c r="D19" s="7"/>
      <c r="E19" s="7"/>
      <c r="F19" s="8"/>
    </row>
    <row r="20" spans="1:6" ht="15">
      <c r="A20" s="4"/>
      <c r="B20" s="9">
        <v>11</v>
      </c>
      <c r="C20" s="6" t="s">
        <v>36</v>
      </c>
      <c r="D20" s="7"/>
      <c r="E20" s="7"/>
      <c r="F20" s="8"/>
    </row>
    <row r="21" spans="1:6" ht="15">
      <c r="A21" s="4"/>
      <c r="B21" s="9">
        <v>12</v>
      </c>
      <c r="C21" s="6" t="s">
        <v>37</v>
      </c>
      <c r="D21" s="7"/>
      <c r="E21" s="7"/>
      <c r="F21" s="8"/>
    </row>
    <row r="22" spans="1:6" ht="15">
      <c r="A22" s="3" t="s">
        <v>4</v>
      </c>
      <c r="B22" s="199" t="s">
        <v>38</v>
      </c>
      <c r="C22" s="200"/>
      <c r="D22" s="200"/>
      <c r="E22" s="200"/>
      <c r="F22" s="201"/>
    </row>
    <row r="23" spans="1:6" ht="15">
      <c r="A23" s="4"/>
      <c r="B23" s="9">
        <v>1</v>
      </c>
      <c r="C23" s="6" t="s">
        <v>39</v>
      </c>
      <c r="D23" s="7"/>
      <c r="E23" s="7"/>
      <c r="F23" s="8"/>
    </row>
    <row r="24" spans="1:6" ht="15">
      <c r="A24" s="4"/>
      <c r="B24" s="9">
        <v>2</v>
      </c>
      <c r="C24" s="6" t="s">
        <v>40</v>
      </c>
      <c r="D24" s="7"/>
      <c r="E24" s="7"/>
      <c r="F24" s="8"/>
    </row>
    <row r="25" spans="1:6" ht="15">
      <c r="A25" s="3" t="s">
        <v>41</v>
      </c>
      <c r="B25" s="199" t="s">
        <v>42</v>
      </c>
      <c r="C25" s="200"/>
      <c r="D25" s="200"/>
      <c r="E25" s="200"/>
      <c r="F25" s="201"/>
    </row>
    <row r="26" spans="1:6" ht="15">
      <c r="A26" s="3" t="s">
        <v>43</v>
      </c>
      <c r="B26" s="199" t="s">
        <v>44</v>
      </c>
      <c r="C26" s="200"/>
      <c r="D26" s="200"/>
      <c r="E26" s="200"/>
      <c r="F26" s="201"/>
    </row>
    <row r="27" spans="1:6" ht="15">
      <c r="A27" s="3" t="s">
        <v>45</v>
      </c>
      <c r="B27" s="199" t="s">
        <v>46</v>
      </c>
      <c r="C27" s="200"/>
      <c r="D27" s="200"/>
      <c r="E27" s="200"/>
      <c r="F27" s="201"/>
    </row>
    <row r="28" spans="1:6" ht="15.75" thickBot="1">
      <c r="A28" s="3" t="s">
        <v>47</v>
      </c>
      <c r="B28" s="199" t="s">
        <v>48</v>
      </c>
      <c r="C28" s="200"/>
      <c r="D28" s="200"/>
      <c r="E28" s="200"/>
      <c r="F28" s="201"/>
    </row>
    <row r="29" spans="1:6" ht="21.75" thickBot="1">
      <c r="A29" s="196" t="s">
        <v>49</v>
      </c>
      <c r="B29" s="197"/>
      <c r="C29" s="197"/>
      <c r="D29" s="197"/>
      <c r="E29" s="197"/>
      <c r="F29" s="198"/>
    </row>
    <row r="30" spans="1:6" ht="15">
      <c r="A30" s="3" t="s">
        <v>50</v>
      </c>
      <c r="B30" s="199" t="s">
        <v>51</v>
      </c>
      <c r="C30" s="200"/>
      <c r="D30" s="200"/>
      <c r="E30" s="200"/>
      <c r="F30" s="201"/>
    </row>
    <row r="31" spans="1:6" ht="15">
      <c r="A31" s="3" t="s">
        <v>52</v>
      </c>
      <c r="B31" s="199" t="s">
        <v>53</v>
      </c>
      <c r="C31" s="200"/>
      <c r="D31" s="200"/>
      <c r="E31" s="200"/>
      <c r="F31" s="201"/>
    </row>
    <row r="32" spans="1:6" ht="15">
      <c r="A32" s="3" t="s">
        <v>54</v>
      </c>
      <c r="B32" s="199" t="s">
        <v>55</v>
      </c>
      <c r="C32" s="200"/>
      <c r="D32" s="200"/>
      <c r="E32" s="200"/>
      <c r="F32" s="201"/>
    </row>
    <row r="33" spans="1:6" ht="15">
      <c r="A33" s="3" t="s">
        <v>56</v>
      </c>
      <c r="B33" s="199" t="s">
        <v>57</v>
      </c>
      <c r="C33" s="200"/>
      <c r="D33" s="200"/>
      <c r="E33" s="200"/>
      <c r="F33" s="201"/>
    </row>
    <row r="34" spans="1:6" ht="15">
      <c r="A34" s="3"/>
      <c r="B34" s="9">
        <v>1</v>
      </c>
      <c r="C34" s="6" t="s">
        <v>58</v>
      </c>
      <c r="D34" s="7"/>
      <c r="E34" s="7"/>
      <c r="F34" s="8"/>
    </row>
    <row r="35" spans="1:6" ht="15">
      <c r="A35" s="3"/>
      <c r="B35" s="9">
        <v>2</v>
      </c>
      <c r="C35" s="6" t="s">
        <v>59</v>
      </c>
      <c r="D35" s="7"/>
      <c r="E35" s="7"/>
      <c r="F35" s="8"/>
    </row>
    <row r="36" spans="1:6" ht="15">
      <c r="A36" s="3"/>
      <c r="B36" s="9">
        <v>3</v>
      </c>
      <c r="C36" s="6" t="s">
        <v>60</v>
      </c>
      <c r="D36" s="7"/>
      <c r="E36" s="7"/>
      <c r="F36" s="8"/>
    </row>
    <row r="37" spans="1:6" ht="15">
      <c r="A37" s="3"/>
      <c r="B37" s="9">
        <v>4</v>
      </c>
      <c r="C37" s="6" t="s">
        <v>61</v>
      </c>
      <c r="D37" s="7"/>
      <c r="E37" s="7"/>
      <c r="F37" s="8"/>
    </row>
    <row r="38" spans="1:6" ht="15">
      <c r="A38" s="3" t="s">
        <v>62</v>
      </c>
      <c r="B38" s="199" t="s">
        <v>63</v>
      </c>
      <c r="C38" s="200"/>
      <c r="D38" s="200"/>
      <c r="E38" s="200"/>
      <c r="F38" s="201"/>
    </row>
    <row r="39" spans="1:6" ht="15">
      <c r="A39" s="3" t="s">
        <v>64</v>
      </c>
      <c r="B39" s="199" t="s">
        <v>65</v>
      </c>
      <c r="C39" s="200"/>
      <c r="D39" s="200"/>
      <c r="E39" s="200"/>
      <c r="F39" s="201"/>
    </row>
    <row r="40" spans="1:6" ht="15">
      <c r="A40" s="3" t="s">
        <v>66</v>
      </c>
      <c r="B40" s="199" t="s">
        <v>67</v>
      </c>
      <c r="C40" s="200"/>
      <c r="D40" s="200"/>
      <c r="E40" s="200"/>
      <c r="F40" s="201"/>
    </row>
    <row r="41" spans="1:6" ht="15">
      <c r="A41" s="3" t="s">
        <v>68</v>
      </c>
      <c r="B41" s="199" t="s">
        <v>69</v>
      </c>
      <c r="C41" s="200"/>
      <c r="D41" s="200"/>
      <c r="E41" s="200"/>
      <c r="F41" s="201"/>
    </row>
    <row r="42" spans="1:6" ht="15">
      <c r="A42" s="3" t="s">
        <v>70</v>
      </c>
      <c r="B42" s="199" t="s">
        <v>71</v>
      </c>
      <c r="C42" s="200"/>
      <c r="D42" s="200"/>
      <c r="E42" s="200"/>
      <c r="F42" s="201"/>
    </row>
    <row r="43" spans="1:6" ht="15">
      <c r="A43" s="3" t="s">
        <v>72</v>
      </c>
      <c r="B43" s="199" t="s">
        <v>73</v>
      </c>
      <c r="C43" s="200"/>
      <c r="D43" s="200"/>
      <c r="E43" s="200"/>
      <c r="F43" s="201"/>
    </row>
    <row r="44" spans="1:6" ht="15">
      <c r="A44" s="3" t="s">
        <v>74</v>
      </c>
      <c r="B44" s="199" t="s">
        <v>75</v>
      </c>
      <c r="C44" s="200"/>
      <c r="D44" s="200"/>
      <c r="E44" s="200"/>
      <c r="F44" s="201"/>
    </row>
    <row r="45" spans="1:6" ht="15">
      <c r="A45" s="3" t="s">
        <v>76</v>
      </c>
      <c r="B45" s="199" t="s">
        <v>77</v>
      </c>
      <c r="C45" s="200"/>
      <c r="D45" s="200"/>
      <c r="E45" s="200"/>
      <c r="F45" s="201"/>
    </row>
    <row r="46" spans="1:6" ht="15.75" thickBot="1">
      <c r="A46" s="3" t="s">
        <v>78</v>
      </c>
      <c r="B46" s="199" t="s">
        <v>79</v>
      </c>
      <c r="C46" s="200"/>
      <c r="D46" s="200"/>
      <c r="E46" s="200"/>
      <c r="F46" s="201"/>
    </row>
    <row r="47" spans="1:6" ht="21.75" thickBot="1">
      <c r="A47" s="196" t="s">
        <v>80</v>
      </c>
      <c r="B47" s="197"/>
      <c r="C47" s="197"/>
      <c r="D47" s="197"/>
      <c r="E47" s="197"/>
      <c r="F47" s="198"/>
    </row>
    <row r="48" spans="1:6" ht="15">
      <c r="A48" s="3" t="s">
        <v>1</v>
      </c>
      <c r="B48" s="199" t="s">
        <v>51</v>
      </c>
      <c r="C48" s="200"/>
      <c r="D48" s="200"/>
      <c r="E48" s="200"/>
      <c r="F48" s="201"/>
    </row>
    <row r="49" spans="1:6" ht="33" customHeight="1">
      <c r="A49" s="10" t="s">
        <v>81</v>
      </c>
      <c r="B49" s="202" t="s">
        <v>82</v>
      </c>
      <c r="C49" s="203"/>
      <c r="D49" s="203"/>
      <c r="E49" s="203"/>
      <c r="F49" s="204"/>
    </row>
    <row r="50" spans="1:6" ht="15">
      <c r="A50" s="3"/>
      <c r="B50" s="5" t="s">
        <v>83</v>
      </c>
      <c r="C50" s="6" t="s">
        <v>84</v>
      </c>
      <c r="D50" s="6"/>
      <c r="E50" s="6"/>
      <c r="F50" s="11"/>
    </row>
    <row r="51" spans="1:6" ht="15">
      <c r="A51" s="3"/>
      <c r="B51" s="12" t="s">
        <v>9</v>
      </c>
      <c r="C51" s="205" t="s">
        <v>85</v>
      </c>
      <c r="D51" s="205"/>
      <c r="E51" s="6"/>
      <c r="F51" s="11"/>
    </row>
    <row r="52" spans="1:6" ht="15">
      <c r="A52" s="3"/>
      <c r="B52" s="12" t="s">
        <v>24</v>
      </c>
      <c r="C52" s="205" t="s">
        <v>86</v>
      </c>
      <c r="D52" s="205"/>
      <c r="E52" s="6"/>
      <c r="F52" s="11"/>
    </row>
    <row r="53" spans="1:6" ht="15">
      <c r="A53" s="3"/>
      <c r="B53" s="12" t="s">
        <v>26</v>
      </c>
      <c r="C53" s="205" t="s">
        <v>87</v>
      </c>
      <c r="D53" s="205"/>
      <c r="E53" s="6"/>
      <c r="F53" s="11"/>
    </row>
    <row r="54" spans="1:6" ht="15">
      <c r="A54" s="3"/>
      <c r="B54" s="12" t="s">
        <v>10</v>
      </c>
      <c r="C54" s="205" t="s">
        <v>88</v>
      </c>
      <c r="D54" s="205"/>
      <c r="E54" s="6"/>
      <c r="F54" s="11"/>
    </row>
    <row r="55" spans="1:6" ht="15">
      <c r="A55" s="3"/>
      <c r="B55" s="12" t="s">
        <v>12</v>
      </c>
      <c r="C55" s="205" t="s">
        <v>89</v>
      </c>
      <c r="D55" s="205"/>
      <c r="E55" s="6"/>
      <c r="F55" s="11"/>
    </row>
    <row r="56" spans="1:6" ht="15">
      <c r="A56" s="3"/>
      <c r="B56" s="12" t="s">
        <v>90</v>
      </c>
      <c r="C56" s="205" t="s">
        <v>91</v>
      </c>
      <c r="D56" s="205"/>
      <c r="E56" s="6"/>
      <c r="F56" s="11"/>
    </row>
    <row r="57" spans="1:6" ht="15">
      <c r="A57" s="3"/>
      <c r="B57" s="5" t="s">
        <v>92</v>
      </c>
      <c r="C57" s="6" t="s">
        <v>93</v>
      </c>
      <c r="D57" s="6"/>
      <c r="E57" s="6"/>
      <c r="F57" s="11"/>
    </row>
    <row r="58" spans="1:6" ht="15">
      <c r="A58" s="3"/>
      <c r="B58" s="5" t="s">
        <v>94</v>
      </c>
      <c r="C58" s="6" t="s">
        <v>95</v>
      </c>
      <c r="D58" s="6"/>
      <c r="E58" s="6"/>
      <c r="F58" s="11"/>
    </row>
    <row r="59" spans="1:6" ht="15">
      <c r="A59" s="3"/>
      <c r="B59" s="5" t="s">
        <v>13</v>
      </c>
      <c r="C59" s="6" t="s">
        <v>96</v>
      </c>
      <c r="D59" s="6"/>
      <c r="E59" s="6"/>
      <c r="F59" s="11"/>
    </row>
    <row r="60" spans="1:6" ht="15">
      <c r="A60" s="3"/>
      <c r="B60" s="5" t="s">
        <v>97</v>
      </c>
      <c r="C60" s="6" t="s">
        <v>98</v>
      </c>
      <c r="D60" s="6"/>
      <c r="E60" s="6"/>
      <c r="F60" s="11"/>
    </row>
    <row r="61" spans="1:6" ht="15">
      <c r="A61" s="3"/>
      <c r="B61" s="5" t="s">
        <v>99</v>
      </c>
      <c r="C61" s="6" t="s">
        <v>100</v>
      </c>
      <c r="D61" s="6"/>
      <c r="E61" s="6"/>
      <c r="F61" s="11"/>
    </row>
    <row r="62" spans="1:6" ht="15">
      <c r="A62" s="3" t="s">
        <v>101</v>
      </c>
      <c r="B62" s="199" t="s">
        <v>53</v>
      </c>
      <c r="C62" s="200"/>
      <c r="D62" s="200"/>
      <c r="E62" s="200"/>
      <c r="F62" s="201"/>
    </row>
    <row r="63" spans="1:6" ht="15">
      <c r="A63" s="3" t="s">
        <v>102</v>
      </c>
      <c r="B63" s="199" t="s">
        <v>55</v>
      </c>
      <c r="C63" s="200"/>
      <c r="D63" s="200"/>
      <c r="E63" s="200"/>
      <c r="F63" s="201"/>
    </row>
    <row r="64" spans="1:6" ht="15">
      <c r="A64" s="3" t="s">
        <v>103</v>
      </c>
      <c r="B64" s="199" t="s">
        <v>104</v>
      </c>
      <c r="C64" s="200"/>
      <c r="D64" s="200"/>
      <c r="E64" s="200"/>
      <c r="F64" s="201"/>
    </row>
    <row r="65" spans="1:6" ht="15">
      <c r="A65" s="3"/>
      <c r="B65" s="5" t="s">
        <v>105</v>
      </c>
      <c r="C65" s="6" t="s">
        <v>106</v>
      </c>
      <c r="D65" s="7"/>
      <c r="E65" s="7"/>
      <c r="F65" s="8"/>
    </row>
    <row r="66" spans="1:6" ht="15">
      <c r="A66" s="3"/>
      <c r="B66" s="5" t="s">
        <v>107</v>
      </c>
      <c r="C66" s="6" t="s">
        <v>108</v>
      </c>
      <c r="D66" s="7"/>
      <c r="E66" s="7"/>
      <c r="F66" s="8"/>
    </row>
    <row r="67" spans="1:6" ht="15">
      <c r="A67" s="3" t="s">
        <v>109</v>
      </c>
      <c r="B67" s="199" t="s">
        <v>110</v>
      </c>
      <c r="C67" s="200"/>
      <c r="D67" s="200"/>
      <c r="E67" s="200"/>
      <c r="F67" s="201"/>
    </row>
    <row r="68" spans="1:6" ht="15">
      <c r="A68" s="3" t="s">
        <v>111</v>
      </c>
      <c r="B68" s="199" t="s">
        <v>112</v>
      </c>
      <c r="C68" s="200"/>
      <c r="D68" s="200"/>
      <c r="E68" s="200"/>
      <c r="F68" s="201"/>
    </row>
    <row r="69" spans="1:6" ht="15">
      <c r="A69" s="3" t="s">
        <v>113</v>
      </c>
      <c r="B69" s="199" t="s">
        <v>114</v>
      </c>
      <c r="C69" s="200"/>
      <c r="D69" s="200"/>
      <c r="E69" s="200"/>
      <c r="F69" s="201"/>
    </row>
    <row r="70" spans="1:6" ht="15">
      <c r="A70" s="3" t="s">
        <v>115</v>
      </c>
      <c r="B70" s="199" t="s">
        <v>116</v>
      </c>
      <c r="C70" s="200"/>
      <c r="D70" s="200"/>
      <c r="E70" s="200"/>
      <c r="F70" s="201"/>
    </row>
    <row r="71" spans="1:6" ht="15">
      <c r="A71" s="3" t="s">
        <v>117</v>
      </c>
      <c r="B71" s="199" t="s">
        <v>118</v>
      </c>
      <c r="C71" s="200"/>
      <c r="D71" s="200"/>
      <c r="E71" s="200"/>
      <c r="F71" s="201"/>
    </row>
    <row r="72" spans="1:6" ht="15">
      <c r="A72" s="3" t="s">
        <v>119</v>
      </c>
      <c r="B72" s="199" t="s">
        <v>120</v>
      </c>
      <c r="C72" s="200"/>
      <c r="D72" s="200"/>
      <c r="E72" s="200"/>
      <c r="F72" s="201"/>
    </row>
    <row r="73" spans="1:6" ht="15">
      <c r="A73" s="3" t="s">
        <v>121</v>
      </c>
      <c r="B73" s="199" t="s">
        <v>122</v>
      </c>
      <c r="C73" s="200"/>
      <c r="D73" s="200"/>
      <c r="E73" s="200"/>
      <c r="F73" s="201"/>
    </row>
    <row r="74" spans="1:6" ht="15">
      <c r="A74" s="3" t="s">
        <v>123</v>
      </c>
      <c r="B74" s="199" t="s">
        <v>124</v>
      </c>
      <c r="C74" s="200"/>
      <c r="D74" s="200"/>
      <c r="E74" s="200"/>
      <c r="F74" s="201"/>
    </row>
    <row r="75" spans="1:6" ht="15">
      <c r="A75" s="3" t="s">
        <v>125</v>
      </c>
      <c r="B75" s="199" t="s">
        <v>126</v>
      </c>
      <c r="C75" s="200"/>
      <c r="D75" s="200"/>
      <c r="E75" s="200"/>
      <c r="F75" s="201"/>
    </row>
    <row r="76" spans="1:6" ht="15.75" thickBot="1">
      <c r="A76" s="3" t="s">
        <v>127</v>
      </c>
      <c r="B76" s="199" t="s">
        <v>128</v>
      </c>
      <c r="C76" s="200"/>
      <c r="D76" s="200"/>
      <c r="E76" s="200"/>
      <c r="F76" s="201"/>
    </row>
    <row r="77" spans="1:6" ht="21.75" thickBot="1">
      <c r="A77" s="196" t="s">
        <v>129</v>
      </c>
      <c r="B77" s="197"/>
      <c r="C77" s="197"/>
      <c r="D77" s="197"/>
      <c r="E77" s="197"/>
      <c r="F77" s="198"/>
    </row>
    <row r="78" spans="1:6" ht="27.75" customHeight="1">
      <c r="A78" s="13" t="s">
        <v>81</v>
      </c>
      <c r="B78" s="202" t="s">
        <v>130</v>
      </c>
      <c r="C78" s="203"/>
      <c r="D78" s="203"/>
      <c r="E78" s="203"/>
      <c r="F78" s="204"/>
    </row>
    <row r="79" spans="1:6" ht="15">
      <c r="A79" s="3" t="s">
        <v>1</v>
      </c>
      <c r="B79" s="199" t="s">
        <v>51</v>
      </c>
      <c r="C79" s="200"/>
      <c r="D79" s="200"/>
      <c r="E79" s="200"/>
      <c r="F79" s="201"/>
    </row>
    <row r="80" spans="1:6" ht="15">
      <c r="A80" s="3" t="s">
        <v>131</v>
      </c>
      <c r="B80" s="199" t="s">
        <v>132</v>
      </c>
      <c r="C80" s="200"/>
      <c r="D80" s="200"/>
      <c r="E80" s="200"/>
      <c r="F80" s="201"/>
    </row>
    <row r="81" spans="1:6" ht="15">
      <c r="A81" s="3"/>
      <c r="B81" s="5" t="s">
        <v>105</v>
      </c>
      <c r="C81" s="6" t="s">
        <v>133</v>
      </c>
      <c r="D81" s="7"/>
      <c r="E81" s="7"/>
      <c r="F81" s="8"/>
    </row>
    <row r="82" spans="1:6" ht="15">
      <c r="A82" s="3"/>
      <c r="B82" s="5" t="s">
        <v>107</v>
      </c>
      <c r="C82" s="6" t="s">
        <v>134</v>
      </c>
      <c r="D82" s="7"/>
      <c r="E82" s="7"/>
      <c r="F82" s="8"/>
    </row>
    <row r="83" spans="1:6" ht="15">
      <c r="A83" s="3" t="s">
        <v>135</v>
      </c>
      <c r="B83" s="199" t="s">
        <v>136</v>
      </c>
      <c r="C83" s="200"/>
      <c r="D83" s="200"/>
      <c r="E83" s="200"/>
      <c r="F83" s="201"/>
    </row>
    <row r="84" spans="1:6" ht="15">
      <c r="A84" s="3"/>
      <c r="B84" s="5" t="s">
        <v>105</v>
      </c>
      <c r="C84" s="6" t="s">
        <v>137</v>
      </c>
      <c r="D84" s="7"/>
      <c r="E84" s="7"/>
      <c r="F84" s="8"/>
    </row>
    <row r="85" spans="1:6" ht="15">
      <c r="A85" s="3"/>
      <c r="B85" s="5" t="s">
        <v>107</v>
      </c>
      <c r="C85" s="6" t="s">
        <v>138</v>
      </c>
      <c r="D85" s="7"/>
      <c r="E85" s="7"/>
      <c r="F85" s="8"/>
    </row>
    <row r="86" spans="1:6" ht="15">
      <c r="A86" s="3"/>
      <c r="B86" s="5" t="s">
        <v>139</v>
      </c>
      <c r="C86" s="6" t="s">
        <v>140</v>
      </c>
      <c r="D86" s="7"/>
      <c r="E86" s="7"/>
      <c r="F86" s="8"/>
    </row>
    <row r="87" spans="1:6" ht="15">
      <c r="A87" s="3" t="s">
        <v>141</v>
      </c>
      <c r="B87" s="199" t="s">
        <v>53</v>
      </c>
      <c r="C87" s="200"/>
      <c r="D87" s="200"/>
      <c r="E87" s="200"/>
      <c r="F87" s="201"/>
    </row>
    <row r="88" spans="1:6" ht="15">
      <c r="A88" s="3" t="s">
        <v>142</v>
      </c>
      <c r="B88" s="199" t="s">
        <v>55</v>
      </c>
      <c r="C88" s="200"/>
      <c r="D88" s="200"/>
      <c r="E88" s="200"/>
      <c r="F88" s="201"/>
    </row>
    <row r="89" spans="1:6" ht="15">
      <c r="A89" s="3" t="s">
        <v>143</v>
      </c>
      <c r="B89" s="199" t="s">
        <v>144</v>
      </c>
      <c r="C89" s="200"/>
      <c r="D89" s="200"/>
      <c r="E89" s="200"/>
      <c r="F89" s="201"/>
    </row>
    <row r="90" spans="1:6" ht="15">
      <c r="A90" s="3" t="s">
        <v>145</v>
      </c>
      <c r="B90" s="199" t="s">
        <v>146</v>
      </c>
      <c r="C90" s="200"/>
      <c r="D90" s="200"/>
      <c r="E90" s="200"/>
      <c r="F90" s="201"/>
    </row>
    <row r="91" spans="1:6" ht="15">
      <c r="A91" s="3" t="s">
        <v>147</v>
      </c>
      <c r="B91" s="199" t="s">
        <v>148</v>
      </c>
      <c r="C91" s="200"/>
      <c r="D91" s="200"/>
      <c r="E91" s="200"/>
      <c r="F91" s="201"/>
    </row>
    <row r="92" spans="1:6" ht="15">
      <c r="A92" s="3" t="s">
        <v>149</v>
      </c>
      <c r="B92" s="199" t="s">
        <v>150</v>
      </c>
      <c r="C92" s="200"/>
      <c r="D92" s="200"/>
      <c r="E92" s="200"/>
      <c r="F92" s="201"/>
    </row>
    <row r="93" spans="1:6" ht="15">
      <c r="A93" s="3" t="s">
        <v>151</v>
      </c>
      <c r="B93" s="199" t="s">
        <v>152</v>
      </c>
      <c r="C93" s="200"/>
      <c r="D93" s="200"/>
      <c r="E93" s="200"/>
      <c r="F93" s="201"/>
    </row>
    <row r="94" spans="1:6" ht="15">
      <c r="A94" s="3" t="s">
        <v>153</v>
      </c>
      <c r="B94" s="199" t="s">
        <v>154</v>
      </c>
      <c r="C94" s="200"/>
      <c r="D94" s="200"/>
      <c r="E94" s="200"/>
      <c r="F94" s="201"/>
    </row>
    <row r="95" spans="1:6" ht="15">
      <c r="A95" s="3" t="s">
        <v>155</v>
      </c>
      <c r="B95" s="199" t="s">
        <v>156</v>
      </c>
      <c r="C95" s="200"/>
      <c r="D95" s="200"/>
      <c r="E95" s="200"/>
      <c r="F95" s="201"/>
    </row>
    <row r="96" spans="1:6" ht="15">
      <c r="A96" s="3" t="s">
        <v>157</v>
      </c>
      <c r="B96" s="199" t="s">
        <v>158</v>
      </c>
      <c r="C96" s="200"/>
      <c r="D96" s="200"/>
      <c r="E96" s="200"/>
      <c r="F96" s="201"/>
    </row>
    <row r="97" spans="1:6" ht="15">
      <c r="A97" s="3" t="s">
        <v>159</v>
      </c>
      <c r="B97" s="199" t="s">
        <v>160</v>
      </c>
      <c r="C97" s="200"/>
      <c r="D97" s="200"/>
      <c r="E97" s="200"/>
      <c r="F97" s="201"/>
    </row>
    <row r="98" spans="1:6" ht="15">
      <c r="A98" s="3" t="s">
        <v>161</v>
      </c>
      <c r="B98" s="199" t="s">
        <v>156</v>
      </c>
      <c r="C98" s="200"/>
      <c r="D98" s="200"/>
      <c r="E98" s="200"/>
      <c r="F98" s="201"/>
    </row>
    <row r="99" spans="1:6" ht="15">
      <c r="A99" s="3" t="s">
        <v>162</v>
      </c>
      <c r="B99" s="199" t="s">
        <v>163</v>
      </c>
      <c r="C99" s="200"/>
      <c r="D99" s="200"/>
      <c r="E99" s="200"/>
      <c r="F99" s="201"/>
    </row>
    <row r="100" spans="1:6" ht="15">
      <c r="A100" s="3" t="s">
        <v>164</v>
      </c>
      <c r="B100" s="199" t="s">
        <v>160</v>
      </c>
      <c r="C100" s="200"/>
      <c r="D100" s="200"/>
      <c r="E100" s="200"/>
      <c r="F100" s="201"/>
    </row>
    <row r="101" spans="1:6" ht="15.75" thickBot="1">
      <c r="A101" s="3" t="s">
        <v>165</v>
      </c>
      <c r="B101" s="199" t="s">
        <v>166</v>
      </c>
      <c r="C101" s="200"/>
      <c r="D101" s="200"/>
      <c r="E101" s="200"/>
      <c r="F101" s="201"/>
    </row>
    <row r="102" spans="1:6" ht="21.75" thickBot="1">
      <c r="A102" s="196" t="s">
        <v>167</v>
      </c>
      <c r="B102" s="197"/>
      <c r="C102" s="197"/>
      <c r="D102" s="197"/>
      <c r="E102" s="197"/>
      <c r="F102" s="198"/>
    </row>
    <row r="103" spans="1:6" ht="15">
      <c r="A103" s="3" t="s">
        <v>168</v>
      </c>
      <c r="B103" s="199" t="s">
        <v>169</v>
      </c>
      <c r="C103" s="200"/>
      <c r="D103" s="200"/>
      <c r="E103" s="200"/>
      <c r="F103" s="201"/>
    </row>
    <row r="104" spans="1:6" ht="15">
      <c r="A104" s="3"/>
      <c r="B104" s="5" t="s">
        <v>105</v>
      </c>
      <c r="C104" s="6" t="s">
        <v>170</v>
      </c>
      <c r="D104" s="7"/>
      <c r="E104" s="7"/>
      <c r="F104" s="8"/>
    </row>
    <row r="105" spans="1:6" ht="15">
      <c r="A105" s="3"/>
      <c r="B105" s="5" t="s">
        <v>107</v>
      </c>
      <c r="C105" s="6" t="s">
        <v>108</v>
      </c>
      <c r="D105" s="7"/>
      <c r="E105" s="7"/>
      <c r="F105" s="8"/>
    </row>
    <row r="106" spans="1:6" ht="15">
      <c r="A106" s="3" t="s">
        <v>171</v>
      </c>
      <c r="B106" s="199" t="s">
        <v>53</v>
      </c>
      <c r="C106" s="200"/>
      <c r="D106" s="200"/>
      <c r="E106" s="200"/>
      <c r="F106" s="201"/>
    </row>
    <row r="107" spans="1:6" ht="15">
      <c r="A107" s="3" t="s">
        <v>172</v>
      </c>
      <c r="B107" s="199" t="s">
        <v>55</v>
      </c>
      <c r="C107" s="200"/>
      <c r="D107" s="200"/>
      <c r="E107" s="200"/>
      <c r="F107" s="201"/>
    </row>
    <row r="108" spans="1:6" ht="15">
      <c r="A108" s="3" t="s">
        <v>173</v>
      </c>
      <c r="B108" s="199" t="s">
        <v>51</v>
      </c>
      <c r="C108" s="200"/>
      <c r="D108" s="200"/>
      <c r="E108" s="200"/>
      <c r="F108" s="201"/>
    </row>
    <row r="109" spans="1:6" ht="15">
      <c r="A109" s="3" t="s">
        <v>174</v>
      </c>
      <c r="B109" s="199" t="s">
        <v>175</v>
      </c>
      <c r="C109" s="200"/>
      <c r="D109" s="200"/>
      <c r="E109" s="200"/>
      <c r="F109" s="201"/>
    </row>
    <row r="110" spans="1:6" ht="15">
      <c r="A110" s="3" t="s">
        <v>176</v>
      </c>
      <c r="B110" s="199" t="s">
        <v>177</v>
      </c>
      <c r="C110" s="200"/>
      <c r="D110" s="200"/>
      <c r="E110" s="200"/>
      <c r="F110" s="201"/>
    </row>
    <row r="111" spans="1:6" ht="15">
      <c r="A111" s="3" t="s">
        <v>178</v>
      </c>
      <c r="B111" s="199" t="s">
        <v>179</v>
      </c>
      <c r="C111" s="200"/>
      <c r="D111" s="200"/>
      <c r="E111" s="200"/>
      <c r="F111" s="201"/>
    </row>
    <row r="112" spans="1:6" ht="15">
      <c r="A112" s="3" t="s">
        <v>180</v>
      </c>
      <c r="B112" s="199" t="s">
        <v>181</v>
      </c>
      <c r="C112" s="200"/>
      <c r="D112" s="200"/>
      <c r="E112" s="200"/>
      <c r="F112" s="201"/>
    </row>
    <row r="113" spans="1:6" ht="15">
      <c r="A113" s="3" t="s">
        <v>182</v>
      </c>
      <c r="B113" s="199" t="s">
        <v>183</v>
      </c>
      <c r="C113" s="200"/>
      <c r="D113" s="200"/>
      <c r="E113" s="200"/>
      <c r="F113" s="201"/>
    </row>
    <row r="114" spans="1:6" ht="15">
      <c r="A114" s="3" t="s">
        <v>184</v>
      </c>
      <c r="B114" s="199" t="s">
        <v>118</v>
      </c>
      <c r="C114" s="200"/>
      <c r="D114" s="200"/>
      <c r="E114" s="200"/>
      <c r="F114" s="201"/>
    </row>
    <row r="115" spans="1:6" ht="15.75" thickBot="1">
      <c r="A115" s="14" t="s">
        <v>185</v>
      </c>
      <c r="B115" s="206" t="s">
        <v>186</v>
      </c>
      <c r="C115" s="207"/>
      <c r="D115" s="207"/>
      <c r="E115" s="207"/>
      <c r="F115" s="208"/>
    </row>
  </sheetData>
  <sheetProtection/>
  <mergeCells count="79">
    <mergeCell ref="B115:F115"/>
    <mergeCell ref="B109:F109"/>
    <mergeCell ref="B110:F110"/>
    <mergeCell ref="B111:F111"/>
    <mergeCell ref="B112:F112"/>
    <mergeCell ref="B113:F113"/>
    <mergeCell ref="B114:F114"/>
    <mergeCell ref="B101:F101"/>
    <mergeCell ref="A102:F102"/>
    <mergeCell ref="B103:F103"/>
    <mergeCell ref="B106:F106"/>
    <mergeCell ref="B107:F107"/>
    <mergeCell ref="B108:F108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78:F78"/>
    <mergeCell ref="B79:F79"/>
    <mergeCell ref="B80:F80"/>
    <mergeCell ref="B83:F83"/>
    <mergeCell ref="B87:F87"/>
    <mergeCell ref="B88:F88"/>
    <mergeCell ref="B72:F72"/>
    <mergeCell ref="B73:F73"/>
    <mergeCell ref="B74:F74"/>
    <mergeCell ref="B75:F75"/>
    <mergeCell ref="B76:F76"/>
    <mergeCell ref="A77:F77"/>
    <mergeCell ref="B64:F64"/>
    <mergeCell ref="B67:F67"/>
    <mergeCell ref="B68:F68"/>
    <mergeCell ref="B69:F69"/>
    <mergeCell ref="B70:F70"/>
    <mergeCell ref="B71:F71"/>
    <mergeCell ref="C53:D53"/>
    <mergeCell ref="C54:D54"/>
    <mergeCell ref="C55:D55"/>
    <mergeCell ref="C56:D56"/>
    <mergeCell ref="B62:F62"/>
    <mergeCell ref="B63:F63"/>
    <mergeCell ref="B46:F46"/>
    <mergeCell ref="A47:F47"/>
    <mergeCell ref="B48:F48"/>
    <mergeCell ref="B49:F49"/>
    <mergeCell ref="C51:D51"/>
    <mergeCell ref="C52:D52"/>
    <mergeCell ref="B40:F40"/>
    <mergeCell ref="B41:F41"/>
    <mergeCell ref="B42:F42"/>
    <mergeCell ref="B43:F43"/>
    <mergeCell ref="B44:F44"/>
    <mergeCell ref="B45:F45"/>
    <mergeCell ref="B30:F30"/>
    <mergeCell ref="B31:F31"/>
    <mergeCell ref="B32:F32"/>
    <mergeCell ref="B33:F33"/>
    <mergeCell ref="B38:F38"/>
    <mergeCell ref="B39:F39"/>
    <mergeCell ref="B22:F22"/>
    <mergeCell ref="B25:F25"/>
    <mergeCell ref="B26:F26"/>
    <mergeCell ref="B27:F27"/>
    <mergeCell ref="B28:F28"/>
    <mergeCell ref="A29:F29"/>
    <mergeCell ref="A3:F3"/>
    <mergeCell ref="B5:F5"/>
    <mergeCell ref="A6:F6"/>
    <mergeCell ref="B7:F7"/>
    <mergeCell ref="B8:F8"/>
    <mergeCell ref="B9:F9"/>
  </mergeCells>
  <printOptions/>
  <pageMargins left="0.6692913385826772" right="0.2362204724409449" top="0.2362204724409449" bottom="0.8267716535433072" header="0.2362204724409449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F1">
      <selection activeCell="F21" sqref="F21"/>
    </sheetView>
  </sheetViews>
  <sheetFormatPr defaultColWidth="11.421875" defaultRowHeight="15"/>
  <cols>
    <col min="1" max="1" width="12.8515625" style="61" hidden="1" customWidth="1"/>
    <col min="2" max="2" width="14.7109375" style="61" hidden="1" customWidth="1"/>
    <col min="3" max="3" width="18.57421875" style="61" hidden="1" customWidth="1"/>
    <col min="4" max="4" width="15.140625" style="61" hidden="1" customWidth="1"/>
    <col min="5" max="5" width="15.421875" style="61" hidden="1" customWidth="1"/>
    <col min="6" max="6" width="17.421875" style="0" customWidth="1"/>
    <col min="7" max="7" width="20.7109375" style="0" customWidth="1"/>
    <col min="8" max="8" width="19.28125" style="0" customWidth="1"/>
    <col min="9" max="9" width="19.57421875" style="0" customWidth="1"/>
    <col min="10" max="10" width="37.28125" style="0" customWidth="1"/>
    <col min="11" max="11" width="26.421875" style="0" customWidth="1"/>
    <col min="12" max="12" width="40.421875" style="0" customWidth="1"/>
    <col min="13" max="13" width="20.57421875" style="36" customWidth="1"/>
    <col min="14" max="14" width="17.00390625" style="0" hidden="1" customWidth="1"/>
    <col min="15" max="16" width="18.28125" style="160" hidden="1" customWidth="1"/>
    <col min="17" max="17" width="13.140625" style="0" hidden="1" customWidth="1"/>
  </cols>
  <sheetData>
    <row r="1" spans="6:13" ht="15">
      <c r="F1" s="26" t="s">
        <v>187</v>
      </c>
      <c r="G1" s="27"/>
      <c r="H1" s="27"/>
      <c r="I1" s="27"/>
      <c r="J1" s="27"/>
      <c r="K1" s="27"/>
      <c r="L1" s="27"/>
      <c r="M1" s="52"/>
    </row>
    <row r="2" spans="1:17" ht="15" customHeight="1">
      <c r="A2" s="85" t="s">
        <v>530</v>
      </c>
      <c r="B2" s="85" t="s">
        <v>530</v>
      </c>
      <c r="C2" s="85" t="s">
        <v>531</v>
      </c>
      <c r="D2" s="85" t="s">
        <v>622</v>
      </c>
      <c r="E2" s="85" t="s">
        <v>527</v>
      </c>
      <c r="F2" s="83" t="s">
        <v>1</v>
      </c>
      <c r="G2" s="28" t="s">
        <v>2</v>
      </c>
      <c r="H2" s="29" t="s">
        <v>3</v>
      </c>
      <c r="I2" s="1" t="s">
        <v>4</v>
      </c>
      <c r="J2" s="39" t="s">
        <v>5</v>
      </c>
      <c r="K2" s="40" t="s">
        <v>6</v>
      </c>
      <c r="L2" s="40" t="s">
        <v>7</v>
      </c>
      <c r="M2" s="38" t="s">
        <v>8</v>
      </c>
      <c r="N2" s="81" t="s">
        <v>528</v>
      </c>
      <c r="O2" s="81" t="s">
        <v>636</v>
      </c>
      <c r="P2" s="81" t="s">
        <v>638</v>
      </c>
      <c r="Q2" s="81" t="s">
        <v>529</v>
      </c>
    </row>
    <row r="3" spans="1:17" ht="15" customHeight="1">
      <c r="A3" s="82">
        <v>1</v>
      </c>
      <c r="B3" s="82" t="s">
        <v>532</v>
      </c>
      <c r="C3" s="82">
        <v>1</v>
      </c>
      <c r="D3" s="89">
        <v>166</v>
      </c>
      <c r="E3" s="87" t="s">
        <v>533</v>
      </c>
      <c r="F3" s="84">
        <v>20419026809</v>
      </c>
      <c r="G3" s="31">
        <v>2011</v>
      </c>
      <c r="H3" s="51" t="s">
        <v>10</v>
      </c>
      <c r="I3" s="32" t="s">
        <v>9</v>
      </c>
      <c r="J3" s="66" t="s">
        <v>197</v>
      </c>
      <c r="K3" s="20" t="s">
        <v>407</v>
      </c>
      <c r="L3" s="20" t="s">
        <v>408</v>
      </c>
      <c r="M3" s="78">
        <f>+O3+P3</f>
        <v>153.2398000609165</v>
      </c>
      <c r="N3" s="98">
        <v>166</v>
      </c>
      <c r="O3" s="178">
        <v>41.60680556</v>
      </c>
      <c r="P3" s="178">
        <f>+Q3*$P$93</f>
        <v>111.63299450091651</v>
      </c>
      <c r="Q3" s="177">
        <f>+N3/$N$93</f>
        <v>0.02766205632394601</v>
      </c>
    </row>
    <row r="4" spans="1:17" s="61" customFormat="1" ht="15" customHeight="1">
      <c r="A4" s="82">
        <v>2</v>
      </c>
      <c r="B4" s="82" t="s">
        <v>533</v>
      </c>
      <c r="C4" s="82">
        <v>2</v>
      </c>
      <c r="D4" s="88">
        <v>90</v>
      </c>
      <c r="E4" s="87" t="s">
        <v>538</v>
      </c>
      <c r="F4" s="84">
        <v>20419026809</v>
      </c>
      <c r="G4" s="31">
        <v>2011</v>
      </c>
      <c r="H4" s="51" t="s">
        <v>10</v>
      </c>
      <c r="I4" s="32" t="s">
        <v>9</v>
      </c>
      <c r="J4" s="67" t="s">
        <v>246</v>
      </c>
      <c r="K4" s="69" t="s">
        <v>409</v>
      </c>
      <c r="L4" s="20" t="s">
        <v>410</v>
      </c>
      <c r="M4" s="78">
        <f aca="true" t="shared" si="0" ref="M4:M67">+O4+P4</f>
        <v>64.0639126812198</v>
      </c>
      <c r="N4" s="99">
        <v>90</v>
      </c>
      <c r="O4" s="167">
        <v>3.54</v>
      </c>
      <c r="P4" s="178">
        <f aca="true" t="shared" si="1" ref="P4:P67">+Q4*$P$93</f>
        <v>60.5239126812198</v>
      </c>
      <c r="Q4" s="177">
        <f aca="true" t="shared" si="2" ref="Q4:Q67">+N4/$N$93</f>
        <v>0.014997500416597235</v>
      </c>
    </row>
    <row r="5" spans="1:17" ht="15" customHeight="1">
      <c r="A5" s="82">
        <v>3</v>
      </c>
      <c r="B5" s="82" t="s">
        <v>534</v>
      </c>
      <c r="C5" s="82">
        <v>3</v>
      </c>
      <c r="D5" s="88">
        <v>165</v>
      </c>
      <c r="E5" s="86" t="s">
        <v>532</v>
      </c>
      <c r="F5" s="84">
        <v>20419026809</v>
      </c>
      <c r="G5" s="31">
        <v>2011</v>
      </c>
      <c r="H5" s="51" t="s">
        <v>10</v>
      </c>
      <c r="I5" s="32" t="s">
        <v>9</v>
      </c>
      <c r="J5" s="66" t="s">
        <v>246</v>
      </c>
      <c r="K5" s="69" t="s">
        <v>406</v>
      </c>
      <c r="L5" s="20" t="s">
        <v>354</v>
      </c>
      <c r="M5" s="78">
        <f t="shared" si="0"/>
        <v>152.5673121422363</v>
      </c>
      <c r="N5" s="99">
        <v>165</v>
      </c>
      <c r="O5" s="178">
        <v>41.60680556</v>
      </c>
      <c r="P5" s="178">
        <f t="shared" si="1"/>
        <v>110.96050658223629</v>
      </c>
      <c r="Q5" s="177">
        <f t="shared" si="2"/>
        <v>0.027495417430428264</v>
      </c>
    </row>
    <row r="6" spans="1:17" s="61" customFormat="1" ht="15" customHeight="1">
      <c r="A6" s="82">
        <v>4</v>
      </c>
      <c r="B6" s="82" t="s">
        <v>535</v>
      </c>
      <c r="C6" s="82">
        <v>4</v>
      </c>
      <c r="D6" s="88">
        <v>70</v>
      </c>
      <c r="E6" s="87" t="s">
        <v>539</v>
      </c>
      <c r="F6" s="84">
        <v>20419026809</v>
      </c>
      <c r="G6" s="31">
        <v>2011</v>
      </c>
      <c r="H6" s="51" t="s">
        <v>10</v>
      </c>
      <c r="I6" s="32" t="s">
        <v>9</v>
      </c>
      <c r="J6" s="67" t="s">
        <v>246</v>
      </c>
      <c r="K6" s="69" t="s">
        <v>411</v>
      </c>
      <c r="L6" s="20" t="s">
        <v>410</v>
      </c>
      <c r="M6" s="78">
        <f t="shared" si="0"/>
        <v>50.614154307615394</v>
      </c>
      <c r="N6" s="99">
        <v>70</v>
      </c>
      <c r="O6" s="167">
        <v>3.54</v>
      </c>
      <c r="P6" s="178">
        <f t="shared" si="1"/>
        <v>47.074154307615395</v>
      </c>
      <c r="Q6" s="177">
        <f t="shared" si="2"/>
        <v>0.011664722546242293</v>
      </c>
    </row>
    <row r="7" spans="1:21" ht="15" customHeight="1">
      <c r="A7" s="82">
        <v>5</v>
      </c>
      <c r="B7" s="82" t="s">
        <v>536</v>
      </c>
      <c r="C7" s="82">
        <v>5</v>
      </c>
      <c r="D7" s="93">
        <v>60</v>
      </c>
      <c r="E7" s="87" t="s">
        <v>545</v>
      </c>
      <c r="F7" s="84">
        <v>20419026809</v>
      </c>
      <c r="G7" s="31">
        <v>2011</v>
      </c>
      <c r="H7" s="51" t="s">
        <v>10</v>
      </c>
      <c r="I7" s="32" t="s">
        <v>9</v>
      </c>
      <c r="J7" s="67" t="s">
        <v>197</v>
      </c>
      <c r="K7" s="20" t="s">
        <v>414</v>
      </c>
      <c r="L7" s="21" t="s">
        <v>284</v>
      </c>
      <c r="M7" s="78">
        <f t="shared" si="0"/>
        <v>43.889275120813195</v>
      </c>
      <c r="N7" s="100">
        <v>60</v>
      </c>
      <c r="O7" s="167">
        <v>3.54</v>
      </c>
      <c r="P7" s="178">
        <f t="shared" si="1"/>
        <v>40.349275120813196</v>
      </c>
      <c r="Q7" s="177">
        <f t="shared" si="2"/>
        <v>0.009998333611064822</v>
      </c>
      <c r="T7" s="160"/>
      <c r="U7" s="160"/>
    </row>
    <row r="8" spans="1:21" s="61" customFormat="1" ht="15" customHeight="1">
      <c r="A8" s="82">
        <v>6</v>
      </c>
      <c r="B8" s="82" t="s">
        <v>537</v>
      </c>
      <c r="C8" s="82">
        <v>6</v>
      </c>
      <c r="D8" s="88">
        <v>90</v>
      </c>
      <c r="E8" s="87" t="s">
        <v>540</v>
      </c>
      <c r="F8" s="84">
        <v>20419026809</v>
      </c>
      <c r="G8" s="31">
        <v>2011</v>
      </c>
      <c r="H8" s="51" t="s">
        <v>10</v>
      </c>
      <c r="I8" s="32" t="s">
        <v>9</v>
      </c>
      <c r="J8" s="67" t="s">
        <v>197</v>
      </c>
      <c r="K8" s="20" t="s">
        <v>412</v>
      </c>
      <c r="L8" s="20" t="s">
        <v>283</v>
      </c>
      <c r="M8" s="78">
        <f t="shared" si="0"/>
        <v>64.0639126812198</v>
      </c>
      <c r="N8" s="99">
        <v>90</v>
      </c>
      <c r="O8" s="167">
        <v>3.54</v>
      </c>
      <c r="P8" s="178">
        <f t="shared" si="1"/>
        <v>60.5239126812198</v>
      </c>
      <c r="Q8" s="177">
        <f t="shared" si="2"/>
        <v>0.014997500416597235</v>
      </c>
      <c r="T8" s="160"/>
      <c r="U8" s="160"/>
    </row>
    <row r="9" spans="1:21" s="61" customFormat="1" ht="15" customHeight="1">
      <c r="A9" s="82">
        <v>7</v>
      </c>
      <c r="B9" s="82" t="s">
        <v>538</v>
      </c>
      <c r="C9" s="82">
        <v>7</v>
      </c>
      <c r="D9" s="88">
        <v>90</v>
      </c>
      <c r="E9" s="87" t="s">
        <v>541</v>
      </c>
      <c r="F9" s="84">
        <v>20419026809</v>
      </c>
      <c r="G9" s="31">
        <v>2011</v>
      </c>
      <c r="H9" s="51" t="s">
        <v>10</v>
      </c>
      <c r="I9" s="32" t="s">
        <v>9</v>
      </c>
      <c r="J9" s="67" t="s">
        <v>197</v>
      </c>
      <c r="K9" s="20" t="s">
        <v>413</v>
      </c>
      <c r="L9" s="20" t="s">
        <v>356</v>
      </c>
      <c r="M9" s="78">
        <f t="shared" si="0"/>
        <v>64.0639126812198</v>
      </c>
      <c r="N9" s="99">
        <v>90</v>
      </c>
      <c r="O9" s="167">
        <v>3.54</v>
      </c>
      <c r="P9" s="178">
        <f t="shared" si="1"/>
        <v>60.5239126812198</v>
      </c>
      <c r="Q9" s="177">
        <f t="shared" si="2"/>
        <v>0.014997500416597235</v>
      </c>
      <c r="T9" s="160"/>
      <c r="U9" s="160"/>
    </row>
    <row r="10" spans="1:21" s="61" customFormat="1" ht="15" customHeight="1">
      <c r="A10" s="82">
        <v>8</v>
      </c>
      <c r="B10" s="82" t="s">
        <v>539</v>
      </c>
      <c r="C10" s="82">
        <v>8</v>
      </c>
      <c r="D10" s="91">
        <v>70</v>
      </c>
      <c r="E10" s="87" t="s">
        <v>542</v>
      </c>
      <c r="F10" s="84">
        <v>20419026809</v>
      </c>
      <c r="G10" s="31">
        <v>2011</v>
      </c>
      <c r="H10" s="51" t="s">
        <v>10</v>
      </c>
      <c r="I10" s="32" t="s">
        <v>9</v>
      </c>
      <c r="J10" s="68" t="s">
        <v>197</v>
      </c>
      <c r="K10" s="20" t="s">
        <v>218</v>
      </c>
      <c r="L10" s="20" t="s">
        <v>277</v>
      </c>
      <c r="M10" s="78">
        <f t="shared" si="0"/>
        <v>50.614154307615394</v>
      </c>
      <c r="N10" s="101">
        <v>70</v>
      </c>
      <c r="O10" s="167">
        <v>3.54</v>
      </c>
      <c r="P10" s="178">
        <f t="shared" si="1"/>
        <v>47.074154307615395</v>
      </c>
      <c r="Q10" s="177">
        <f t="shared" si="2"/>
        <v>0.011664722546242293</v>
      </c>
      <c r="T10" s="160"/>
      <c r="U10" s="160"/>
    </row>
    <row r="11" spans="1:21" s="61" customFormat="1" ht="15" customHeight="1">
      <c r="A11" s="82">
        <v>9</v>
      </c>
      <c r="B11" s="82" t="s">
        <v>540</v>
      </c>
      <c r="C11" s="82">
        <v>9</v>
      </c>
      <c r="D11" s="92">
        <v>30</v>
      </c>
      <c r="E11" s="87" t="s">
        <v>543</v>
      </c>
      <c r="F11" s="84">
        <v>20419026809</v>
      </c>
      <c r="G11" s="31">
        <v>2011</v>
      </c>
      <c r="H11" s="51" t="s">
        <v>10</v>
      </c>
      <c r="I11" s="32" t="s">
        <v>9</v>
      </c>
      <c r="J11" s="67" t="s">
        <v>197</v>
      </c>
      <c r="K11" s="20" t="s">
        <v>219</v>
      </c>
      <c r="L11" s="20" t="s">
        <v>357</v>
      </c>
      <c r="M11" s="78">
        <f t="shared" si="0"/>
        <v>23.714637560406597</v>
      </c>
      <c r="N11" s="102">
        <v>30</v>
      </c>
      <c r="O11" s="167">
        <v>3.54</v>
      </c>
      <c r="P11" s="178">
        <f t="shared" si="1"/>
        <v>20.174637560406598</v>
      </c>
      <c r="Q11" s="177">
        <f t="shared" si="2"/>
        <v>0.004999166805532411</v>
      </c>
      <c r="T11" s="160"/>
      <c r="U11" s="160"/>
    </row>
    <row r="12" spans="1:21" s="61" customFormat="1" ht="15" customHeight="1">
      <c r="A12" s="82">
        <v>10</v>
      </c>
      <c r="B12" s="82" t="s">
        <v>541</v>
      </c>
      <c r="C12" s="82">
        <v>10</v>
      </c>
      <c r="D12" s="93">
        <v>90</v>
      </c>
      <c r="E12" s="87" t="s">
        <v>544</v>
      </c>
      <c r="F12" s="84">
        <v>20419026809</v>
      </c>
      <c r="G12" s="31">
        <v>2011</v>
      </c>
      <c r="H12" s="51" t="s">
        <v>10</v>
      </c>
      <c r="I12" s="32" t="s">
        <v>9</v>
      </c>
      <c r="J12" s="67" t="s">
        <v>197</v>
      </c>
      <c r="K12" s="20" t="s">
        <v>220</v>
      </c>
      <c r="L12" s="20" t="s">
        <v>358</v>
      </c>
      <c r="M12" s="78">
        <f t="shared" si="0"/>
        <v>64.0639126812198</v>
      </c>
      <c r="N12" s="100">
        <v>90</v>
      </c>
      <c r="O12" s="167">
        <v>3.54</v>
      </c>
      <c r="P12" s="178">
        <f t="shared" si="1"/>
        <v>60.5239126812198</v>
      </c>
      <c r="Q12" s="177">
        <f t="shared" si="2"/>
        <v>0.014997500416597235</v>
      </c>
      <c r="T12" s="160"/>
      <c r="U12" s="160"/>
    </row>
    <row r="13" spans="1:21" s="61" customFormat="1" ht="15" customHeight="1">
      <c r="A13" s="82">
        <v>11</v>
      </c>
      <c r="B13" s="82" t="s">
        <v>542</v>
      </c>
      <c r="C13" s="82">
        <v>11</v>
      </c>
      <c r="D13" s="88">
        <v>125</v>
      </c>
      <c r="E13" s="87" t="s">
        <v>605</v>
      </c>
      <c r="F13" s="84">
        <v>20419026809</v>
      </c>
      <c r="G13" s="31">
        <v>2011</v>
      </c>
      <c r="H13" s="51" t="s">
        <v>10</v>
      </c>
      <c r="I13" s="32" t="s">
        <v>9</v>
      </c>
      <c r="J13" s="67" t="s">
        <v>430</v>
      </c>
      <c r="K13" s="20" t="s">
        <v>434</v>
      </c>
      <c r="L13" s="20" t="s">
        <v>435</v>
      </c>
      <c r="M13" s="78">
        <f t="shared" si="0"/>
        <v>87.6009898350275</v>
      </c>
      <c r="N13" s="99">
        <v>125</v>
      </c>
      <c r="O13" s="167">
        <v>3.54</v>
      </c>
      <c r="P13" s="178">
        <f t="shared" si="1"/>
        <v>84.0609898350275</v>
      </c>
      <c r="Q13" s="177">
        <f t="shared" si="2"/>
        <v>0.02082986168971838</v>
      </c>
      <c r="T13" s="160"/>
      <c r="U13" s="160"/>
    </row>
    <row r="14" spans="1:21" ht="15" customHeight="1">
      <c r="A14" s="82">
        <v>12</v>
      </c>
      <c r="B14" s="82" t="s">
        <v>543</v>
      </c>
      <c r="C14" s="82">
        <v>12</v>
      </c>
      <c r="D14" s="94">
        <v>125</v>
      </c>
      <c r="E14" s="87" t="s">
        <v>597</v>
      </c>
      <c r="F14" s="84">
        <v>20419026809</v>
      </c>
      <c r="G14" s="31">
        <v>2011</v>
      </c>
      <c r="H14" s="51" t="s">
        <v>10</v>
      </c>
      <c r="I14" s="32" t="s">
        <v>9</v>
      </c>
      <c r="J14" s="67" t="s">
        <v>433</v>
      </c>
      <c r="K14" s="20" t="s">
        <v>436</v>
      </c>
      <c r="L14" s="20" t="s">
        <v>437</v>
      </c>
      <c r="M14" s="78">
        <f t="shared" si="0"/>
        <v>87.6009898350275</v>
      </c>
      <c r="N14" s="103">
        <v>125</v>
      </c>
      <c r="O14" s="167">
        <v>3.54</v>
      </c>
      <c r="P14" s="178">
        <f t="shared" si="1"/>
        <v>84.0609898350275</v>
      </c>
      <c r="Q14" s="177">
        <f t="shared" si="2"/>
        <v>0.02082986168971838</v>
      </c>
      <c r="T14" s="160"/>
      <c r="U14" s="160"/>
    </row>
    <row r="15" spans="1:21" ht="15" customHeight="1">
      <c r="A15" s="82">
        <v>13</v>
      </c>
      <c r="B15" s="82" t="s">
        <v>544</v>
      </c>
      <c r="C15" s="82">
        <v>13</v>
      </c>
      <c r="D15" s="88">
        <v>125</v>
      </c>
      <c r="E15" s="87" t="s">
        <v>611</v>
      </c>
      <c r="F15" s="84">
        <v>20419026809</v>
      </c>
      <c r="G15" s="31">
        <v>2011</v>
      </c>
      <c r="H15" s="51" t="s">
        <v>10</v>
      </c>
      <c r="I15" s="32" t="s">
        <v>9</v>
      </c>
      <c r="J15" s="67" t="s">
        <v>200</v>
      </c>
      <c r="K15" s="20" t="s">
        <v>438</v>
      </c>
      <c r="L15" s="20" t="s">
        <v>438</v>
      </c>
      <c r="M15" s="78">
        <f t="shared" si="0"/>
        <v>87.6009898350275</v>
      </c>
      <c r="N15" s="99">
        <v>125</v>
      </c>
      <c r="O15" s="167">
        <v>3.54</v>
      </c>
      <c r="P15" s="178">
        <f t="shared" si="1"/>
        <v>84.0609898350275</v>
      </c>
      <c r="Q15" s="177">
        <f t="shared" si="2"/>
        <v>0.02082986168971838</v>
      </c>
      <c r="T15" s="160"/>
      <c r="U15" s="160"/>
    </row>
    <row r="16" spans="1:21" ht="15" customHeight="1">
      <c r="A16" s="82">
        <v>14</v>
      </c>
      <c r="B16" s="82" t="s">
        <v>545</v>
      </c>
      <c r="C16" s="82">
        <v>14</v>
      </c>
      <c r="D16" s="88">
        <v>70</v>
      </c>
      <c r="E16" s="87" t="s">
        <v>612</v>
      </c>
      <c r="F16" s="84">
        <v>20419026809</v>
      </c>
      <c r="G16" s="31">
        <v>2011</v>
      </c>
      <c r="H16" s="51" t="s">
        <v>10</v>
      </c>
      <c r="I16" s="32" t="s">
        <v>9</v>
      </c>
      <c r="J16" s="67" t="s">
        <v>200</v>
      </c>
      <c r="K16" s="20" t="s">
        <v>439</v>
      </c>
      <c r="L16" s="20" t="s">
        <v>440</v>
      </c>
      <c r="M16" s="78">
        <f t="shared" si="0"/>
        <v>50.614154307615394</v>
      </c>
      <c r="N16" s="99">
        <v>70</v>
      </c>
      <c r="O16" s="167">
        <v>3.54</v>
      </c>
      <c r="P16" s="178">
        <f t="shared" si="1"/>
        <v>47.074154307615395</v>
      </c>
      <c r="Q16" s="177">
        <f t="shared" si="2"/>
        <v>0.011664722546242293</v>
      </c>
      <c r="T16" s="160"/>
      <c r="U16" s="160"/>
    </row>
    <row r="17" spans="1:21" ht="15" customHeight="1">
      <c r="A17" s="82">
        <v>15</v>
      </c>
      <c r="B17" s="82" t="s">
        <v>546</v>
      </c>
      <c r="C17" s="82">
        <v>15</v>
      </c>
      <c r="D17" s="88">
        <v>40</v>
      </c>
      <c r="E17" s="87" t="s">
        <v>613</v>
      </c>
      <c r="F17" s="84">
        <v>20419026809</v>
      </c>
      <c r="G17" s="31">
        <v>2011</v>
      </c>
      <c r="H17" s="51" t="s">
        <v>10</v>
      </c>
      <c r="I17" s="32" t="s">
        <v>9</v>
      </c>
      <c r="J17" s="67" t="s">
        <v>200</v>
      </c>
      <c r="K17" s="20" t="s">
        <v>441</v>
      </c>
      <c r="L17" s="20" t="s">
        <v>442</v>
      </c>
      <c r="M17" s="78">
        <f t="shared" si="0"/>
        <v>30.439516747208796</v>
      </c>
      <c r="N17" s="99">
        <v>40</v>
      </c>
      <c r="O17" s="167">
        <v>3.54</v>
      </c>
      <c r="P17" s="178">
        <f t="shared" si="1"/>
        <v>26.899516747208796</v>
      </c>
      <c r="Q17" s="177">
        <f t="shared" si="2"/>
        <v>0.0066655557407098815</v>
      </c>
      <c r="T17" s="160"/>
      <c r="U17" s="160"/>
    </row>
    <row r="18" spans="1:21" ht="15" customHeight="1">
      <c r="A18" s="82">
        <v>16</v>
      </c>
      <c r="B18" s="82" t="s">
        <v>547</v>
      </c>
      <c r="C18" s="82">
        <v>16</v>
      </c>
      <c r="D18" s="88">
        <v>90</v>
      </c>
      <c r="E18" s="87" t="s">
        <v>614</v>
      </c>
      <c r="F18" s="84">
        <v>20419026809</v>
      </c>
      <c r="G18" s="31">
        <v>2011</v>
      </c>
      <c r="H18" s="51" t="s">
        <v>10</v>
      </c>
      <c r="I18" s="32" t="s">
        <v>9</v>
      </c>
      <c r="J18" s="18" t="s">
        <v>201</v>
      </c>
      <c r="K18" s="20" t="s">
        <v>443</v>
      </c>
      <c r="L18" s="20" t="s">
        <v>444</v>
      </c>
      <c r="M18" s="78">
        <f t="shared" si="0"/>
        <v>64.0639126812198</v>
      </c>
      <c r="N18" s="99">
        <v>90</v>
      </c>
      <c r="O18" s="167">
        <v>3.54</v>
      </c>
      <c r="P18" s="178">
        <f t="shared" si="1"/>
        <v>60.5239126812198</v>
      </c>
      <c r="Q18" s="177">
        <f t="shared" si="2"/>
        <v>0.014997500416597235</v>
      </c>
      <c r="T18" s="160"/>
      <c r="U18" s="160"/>
    </row>
    <row r="19" spans="1:21" ht="15" customHeight="1">
      <c r="A19" s="82">
        <v>17</v>
      </c>
      <c r="B19" s="82" t="s">
        <v>548</v>
      </c>
      <c r="C19" s="82">
        <v>17</v>
      </c>
      <c r="D19" s="88">
        <v>50</v>
      </c>
      <c r="E19" s="87" t="s">
        <v>615</v>
      </c>
      <c r="F19" s="84">
        <v>20419026809</v>
      </c>
      <c r="G19" s="31">
        <v>2011</v>
      </c>
      <c r="H19" s="51" t="s">
        <v>10</v>
      </c>
      <c r="I19" s="32" t="s">
        <v>9</v>
      </c>
      <c r="J19" s="18" t="s">
        <v>201</v>
      </c>
      <c r="K19" s="20" t="s">
        <v>445</v>
      </c>
      <c r="L19" s="20" t="s">
        <v>366</v>
      </c>
      <c r="M19" s="78">
        <f t="shared" si="0"/>
        <v>37.164395934011</v>
      </c>
      <c r="N19" s="99">
        <v>50</v>
      </c>
      <c r="O19" s="167">
        <v>3.54</v>
      </c>
      <c r="P19" s="178">
        <f t="shared" si="1"/>
        <v>33.624395934011</v>
      </c>
      <c r="Q19" s="177">
        <f>+N19/$N$93</f>
        <v>0.008331944675887352</v>
      </c>
      <c r="T19" s="160"/>
      <c r="U19" s="160"/>
    </row>
    <row r="20" spans="1:21" ht="15" customHeight="1">
      <c r="A20" s="82">
        <v>18</v>
      </c>
      <c r="B20" s="82" t="s">
        <v>549</v>
      </c>
      <c r="C20" s="82">
        <v>18</v>
      </c>
      <c r="D20" s="88">
        <v>80</v>
      </c>
      <c r="E20" s="87" t="s">
        <v>616</v>
      </c>
      <c r="F20" s="84">
        <v>20419026809</v>
      </c>
      <c r="G20" s="31">
        <v>2011</v>
      </c>
      <c r="H20" s="51" t="s">
        <v>10</v>
      </c>
      <c r="I20" s="32" t="s">
        <v>9</v>
      </c>
      <c r="J20" s="18" t="s">
        <v>201</v>
      </c>
      <c r="K20" s="20" t="s">
        <v>446</v>
      </c>
      <c r="L20" s="20" t="s">
        <v>367</v>
      </c>
      <c r="M20" s="78">
        <f t="shared" si="0"/>
        <v>57.33903349441759</v>
      </c>
      <c r="N20" s="99">
        <v>80</v>
      </c>
      <c r="O20" s="167">
        <v>3.54</v>
      </c>
      <c r="P20" s="178">
        <f t="shared" si="1"/>
        <v>53.79903349441759</v>
      </c>
      <c r="Q20" s="177">
        <f t="shared" si="2"/>
        <v>0.013331111481419763</v>
      </c>
      <c r="T20" s="160"/>
      <c r="U20" s="160"/>
    </row>
    <row r="21" spans="1:21" s="61" customFormat="1" ht="15" customHeight="1">
      <c r="A21" s="82">
        <v>19</v>
      </c>
      <c r="B21" s="82" t="s">
        <v>550</v>
      </c>
      <c r="C21" s="82">
        <v>19</v>
      </c>
      <c r="D21" s="88">
        <v>90</v>
      </c>
      <c r="E21" s="87" t="s">
        <v>617</v>
      </c>
      <c r="F21" s="84">
        <v>20419026809</v>
      </c>
      <c r="G21" s="31">
        <v>2011</v>
      </c>
      <c r="H21" s="51" t="s">
        <v>10</v>
      </c>
      <c r="I21" s="32" t="s">
        <v>9</v>
      </c>
      <c r="J21" s="67" t="s">
        <v>231</v>
      </c>
      <c r="K21" s="20" t="s">
        <v>447</v>
      </c>
      <c r="L21" s="20" t="s">
        <v>448</v>
      </c>
      <c r="M21" s="78">
        <f t="shared" si="0"/>
        <v>64.0639126812198</v>
      </c>
      <c r="N21" s="99">
        <v>90</v>
      </c>
      <c r="O21" s="167">
        <v>3.54</v>
      </c>
      <c r="P21" s="178">
        <f t="shared" si="1"/>
        <v>60.5239126812198</v>
      </c>
      <c r="Q21" s="177">
        <f t="shared" si="2"/>
        <v>0.014997500416597235</v>
      </c>
      <c r="T21" s="160"/>
      <c r="U21" s="160"/>
    </row>
    <row r="22" spans="1:17" s="61" customFormat="1" ht="15" customHeight="1">
      <c r="A22" s="82">
        <v>20</v>
      </c>
      <c r="B22" s="82" t="s">
        <v>551</v>
      </c>
      <c r="C22" s="82">
        <v>20</v>
      </c>
      <c r="D22" s="88">
        <v>90</v>
      </c>
      <c r="E22" s="87" t="s">
        <v>618</v>
      </c>
      <c r="F22" s="84">
        <v>20419026809</v>
      </c>
      <c r="G22" s="31">
        <v>2011</v>
      </c>
      <c r="H22" s="51" t="s">
        <v>10</v>
      </c>
      <c r="I22" s="32" t="s">
        <v>9</v>
      </c>
      <c r="J22" s="67" t="s">
        <v>202</v>
      </c>
      <c r="K22" s="20" t="s">
        <v>449</v>
      </c>
      <c r="L22" s="20" t="s">
        <v>448</v>
      </c>
      <c r="M22" s="78">
        <f t="shared" si="0"/>
        <v>64.0639126812198</v>
      </c>
      <c r="N22" s="99">
        <v>90</v>
      </c>
      <c r="O22" s="167">
        <v>3.54</v>
      </c>
      <c r="P22" s="178">
        <f t="shared" si="1"/>
        <v>60.5239126812198</v>
      </c>
      <c r="Q22" s="177">
        <f t="shared" si="2"/>
        <v>0.014997500416597235</v>
      </c>
    </row>
    <row r="23" spans="1:17" s="61" customFormat="1" ht="15" customHeight="1">
      <c r="A23" s="82">
        <v>21</v>
      </c>
      <c r="B23" s="82" t="s">
        <v>552</v>
      </c>
      <c r="C23" s="82">
        <v>21</v>
      </c>
      <c r="D23" s="87">
        <v>80</v>
      </c>
      <c r="E23" s="96" t="s">
        <v>619</v>
      </c>
      <c r="F23" s="84">
        <v>20419026809</v>
      </c>
      <c r="G23" s="31">
        <v>2011</v>
      </c>
      <c r="H23" s="51" t="s">
        <v>10</v>
      </c>
      <c r="I23" s="32" t="s">
        <v>9</v>
      </c>
      <c r="J23" s="67" t="s">
        <v>202</v>
      </c>
      <c r="K23" s="20" t="s">
        <v>450</v>
      </c>
      <c r="L23" s="20" t="s">
        <v>324</v>
      </c>
      <c r="M23" s="78">
        <f t="shared" si="0"/>
        <v>57.33903349441759</v>
      </c>
      <c r="N23" s="99">
        <v>80</v>
      </c>
      <c r="O23" s="167">
        <v>3.54</v>
      </c>
      <c r="P23" s="178">
        <f t="shared" si="1"/>
        <v>53.79903349441759</v>
      </c>
      <c r="Q23" s="177">
        <f t="shared" si="2"/>
        <v>0.013331111481419763</v>
      </c>
    </row>
    <row r="24" spans="1:17" ht="15" customHeight="1">
      <c r="A24" s="82">
        <v>22</v>
      </c>
      <c r="B24" s="82" t="s">
        <v>553</v>
      </c>
      <c r="C24" s="82">
        <v>22</v>
      </c>
      <c r="D24" s="87">
        <v>40</v>
      </c>
      <c r="E24" s="96" t="s">
        <v>620</v>
      </c>
      <c r="F24" s="84">
        <v>20419026809</v>
      </c>
      <c r="G24" s="31">
        <v>2011</v>
      </c>
      <c r="H24" s="51" t="s">
        <v>10</v>
      </c>
      <c r="I24" s="32" t="s">
        <v>9</v>
      </c>
      <c r="J24" s="67" t="s">
        <v>202</v>
      </c>
      <c r="K24" s="20" t="s">
        <v>451</v>
      </c>
      <c r="L24" s="20" t="s">
        <v>324</v>
      </c>
      <c r="M24" s="78">
        <f t="shared" si="0"/>
        <v>30.439516747208796</v>
      </c>
      <c r="N24" s="99">
        <v>40</v>
      </c>
      <c r="O24" s="167">
        <v>3.54</v>
      </c>
      <c r="P24" s="178">
        <f t="shared" si="1"/>
        <v>26.899516747208796</v>
      </c>
      <c r="Q24" s="177">
        <f t="shared" si="2"/>
        <v>0.0066655557407098815</v>
      </c>
    </row>
    <row r="25" spans="1:17" ht="15" customHeight="1">
      <c r="A25" s="82">
        <v>23</v>
      </c>
      <c r="B25" s="82" t="s">
        <v>554</v>
      </c>
      <c r="C25" s="82">
        <v>23</v>
      </c>
      <c r="D25" s="87">
        <v>40</v>
      </c>
      <c r="E25" s="96" t="s">
        <v>621</v>
      </c>
      <c r="F25" s="84">
        <v>20419026809</v>
      </c>
      <c r="G25" s="31">
        <v>2011</v>
      </c>
      <c r="H25" s="51" t="s">
        <v>10</v>
      </c>
      <c r="I25" s="32" t="s">
        <v>9</v>
      </c>
      <c r="J25" s="67" t="s">
        <v>202</v>
      </c>
      <c r="K25" s="25" t="s">
        <v>452</v>
      </c>
      <c r="L25" s="20" t="s">
        <v>368</v>
      </c>
      <c r="M25" s="78">
        <f t="shared" si="0"/>
        <v>30.439516747208796</v>
      </c>
      <c r="N25" s="99">
        <v>40</v>
      </c>
      <c r="O25" s="167">
        <v>3.54</v>
      </c>
      <c r="P25" s="178">
        <f t="shared" si="1"/>
        <v>26.899516747208796</v>
      </c>
      <c r="Q25" s="177">
        <f t="shared" si="2"/>
        <v>0.0066655557407098815</v>
      </c>
    </row>
    <row r="26" spans="1:17" s="61" customFormat="1" ht="15" customHeight="1">
      <c r="A26" s="82">
        <v>24</v>
      </c>
      <c r="B26" s="82" t="s">
        <v>555</v>
      </c>
      <c r="C26" s="82">
        <v>24</v>
      </c>
      <c r="D26" s="86">
        <v>125</v>
      </c>
      <c r="E26" s="96" t="s">
        <v>535</v>
      </c>
      <c r="F26" s="84">
        <v>20419026809</v>
      </c>
      <c r="G26" s="31">
        <v>2011</v>
      </c>
      <c r="H26" s="51" t="s">
        <v>10</v>
      </c>
      <c r="I26" s="32" t="s">
        <v>9</v>
      </c>
      <c r="J26" s="67" t="s">
        <v>230</v>
      </c>
      <c r="K26" s="21" t="s">
        <v>509</v>
      </c>
      <c r="L26" s="73" t="s">
        <v>506</v>
      </c>
      <c r="M26" s="78">
        <f t="shared" si="0"/>
        <v>125.6677953950275</v>
      </c>
      <c r="N26" s="104">
        <v>125</v>
      </c>
      <c r="O26" s="178">
        <v>41.60680556</v>
      </c>
      <c r="P26" s="178">
        <f t="shared" si="1"/>
        <v>84.0609898350275</v>
      </c>
      <c r="Q26" s="177">
        <f t="shared" si="2"/>
        <v>0.02082986168971838</v>
      </c>
    </row>
    <row r="27" spans="1:17" s="61" customFormat="1" ht="15" customHeight="1">
      <c r="A27" s="82">
        <v>25</v>
      </c>
      <c r="B27" s="82" t="s">
        <v>556</v>
      </c>
      <c r="C27" s="82">
        <v>25</v>
      </c>
      <c r="D27" s="87">
        <v>90</v>
      </c>
      <c r="E27" s="97" t="s">
        <v>536</v>
      </c>
      <c r="F27" s="84">
        <v>20419026809</v>
      </c>
      <c r="G27" s="31">
        <v>2011</v>
      </c>
      <c r="H27" s="51" t="s">
        <v>10</v>
      </c>
      <c r="I27" s="32" t="s">
        <v>9</v>
      </c>
      <c r="J27" s="67" t="s">
        <v>230</v>
      </c>
      <c r="K27" s="21" t="s">
        <v>245</v>
      </c>
      <c r="L27" s="74" t="s">
        <v>507</v>
      </c>
      <c r="M27" s="78">
        <f t="shared" si="0"/>
        <v>102.1307182412198</v>
      </c>
      <c r="N27" s="99">
        <v>90</v>
      </c>
      <c r="O27" s="178">
        <v>41.60680556</v>
      </c>
      <c r="P27" s="178">
        <f t="shared" si="1"/>
        <v>60.5239126812198</v>
      </c>
      <c r="Q27" s="177">
        <f t="shared" si="2"/>
        <v>0.014997500416597235</v>
      </c>
    </row>
    <row r="28" spans="1:17" s="61" customFormat="1" ht="15" customHeight="1">
      <c r="A28" s="82">
        <v>26</v>
      </c>
      <c r="B28" s="82" t="s">
        <v>557</v>
      </c>
      <c r="C28" s="82">
        <v>26</v>
      </c>
      <c r="D28" s="87">
        <v>90</v>
      </c>
      <c r="E28" s="97" t="s">
        <v>537</v>
      </c>
      <c r="F28" s="84">
        <v>20419026809</v>
      </c>
      <c r="G28" s="31">
        <v>2011</v>
      </c>
      <c r="H28" s="51" t="s">
        <v>10</v>
      </c>
      <c r="I28" s="32" t="s">
        <v>9</v>
      </c>
      <c r="J28" s="67" t="s">
        <v>230</v>
      </c>
      <c r="K28" s="21" t="s">
        <v>510</v>
      </c>
      <c r="L28" s="74" t="s">
        <v>508</v>
      </c>
      <c r="M28" s="78">
        <f t="shared" si="0"/>
        <v>102.1307182412198</v>
      </c>
      <c r="N28" s="99">
        <v>90</v>
      </c>
      <c r="O28" s="178">
        <v>41.60680556</v>
      </c>
      <c r="P28" s="178">
        <f t="shared" si="1"/>
        <v>60.5239126812198</v>
      </c>
      <c r="Q28" s="177">
        <f t="shared" si="2"/>
        <v>0.014997500416597235</v>
      </c>
    </row>
    <row r="29" spans="1:17" s="61" customFormat="1" ht="15" customHeight="1">
      <c r="A29" s="82">
        <v>27</v>
      </c>
      <c r="B29" s="82" t="s">
        <v>558</v>
      </c>
      <c r="C29" s="82">
        <v>27</v>
      </c>
      <c r="D29" s="88">
        <v>90</v>
      </c>
      <c r="E29" s="87" t="s">
        <v>598</v>
      </c>
      <c r="F29" s="84">
        <v>20419026809</v>
      </c>
      <c r="G29" s="31">
        <v>2011</v>
      </c>
      <c r="H29" s="51" t="s">
        <v>10</v>
      </c>
      <c r="I29" s="32" t="s">
        <v>9</v>
      </c>
      <c r="J29" s="67" t="s">
        <v>230</v>
      </c>
      <c r="K29" s="20" t="s">
        <v>453</v>
      </c>
      <c r="L29" s="75" t="s">
        <v>454</v>
      </c>
      <c r="M29" s="78">
        <f t="shared" si="0"/>
        <v>64.0639126812198</v>
      </c>
      <c r="N29" s="99">
        <v>90</v>
      </c>
      <c r="O29" s="167">
        <v>3.54</v>
      </c>
      <c r="P29" s="178">
        <f t="shared" si="1"/>
        <v>60.5239126812198</v>
      </c>
      <c r="Q29" s="177">
        <f t="shared" si="2"/>
        <v>0.014997500416597235</v>
      </c>
    </row>
    <row r="30" spans="1:17" s="61" customFormat="1" ht="15" customHeight="1">
      <c r="A30" s="82">
        <v>28</v>
      </c>
      <c r="B30" s="82" t="s">
        <v>559</v>
      </c>
      <c r="C30" s="82">
        <v>28</v>
      </c>
      <c r="D30" s="88">
        <v>40</v>
      </c>
      <c r="E30" s="87" t="s">
        <v>599</v>
      </c>
      <c r="F30" s="84">
        <v>20419026809</v>
      </c>
      <c r="G30" s="31">
        <v>2011</v>
      </c>
      <c r="H30" s="51" t="s">
        <v>10</v>
      </c>
      <c r="I30" s="32" t="s">
        <v>9</v>
      </c>
      <c r="J30" s="67" t="s">
        <v>230</v>
      </c>
      <c r="K30" s="20" t="s">
        <v>455</v>
      </c>
      <c r="L30" s="20" t="s">
        <v>456</v>
      </c>
      <c r="M30" s="78">
        <f t="shared" si="0"/>
        <v>30.439516747208796</v>
      </c>
      <c r="N30" s="99">
        <v>40</v>
      </c>
      <c r="O30" s="167">
        <v>3.54</v>
      </c>
      <c r="P30" s="178">
        <f t="shared" si="1"/>
        <v>26.899516747208796</v>
      </c>
      <c r="Q30" s="177">
        <f t="shared" si="2"/>
        <v>0.0066655557407098815</v>
      </c>
    </row>
    <row r="31" spans="1:17" s="61" customFormat="1" ht="15" customHeight="1">
      <c r="A31" s="82">
        <v>29</v>
      </c>
      <c r="B31" s="82" t="s">
        <v>560</v>
      </c>
      <c r="C31" s="82">
        <v>29</v>
      </c>
      <c r="D31" s="88">
        <v>40</v>
      </c>
      <c r="E31" s="87" t="s">
        <v>600</v>
      </c>
      <c r="F31" s="84">
        <v>20419026809</v>
      </c>
      <c r="G31" s="31">
        <v>2011</v>
      </c>
      <c r="H31" s="51" t="s">
        <v>10</v>
      </c>
      <c r="I31" s="32" t="s">
        <v>9</v>
      </c>
      <c r="J31" s="67" t="s">
        <v>230</v>
      </c>
      <c r="K31" s="18" t="s">
        <v>342</v>
      </c>
      <c r="L31" s="20" t="s">
        <v>456</v>
      </c>
      <c r="M31" s="78">
        <f t="shared" si="0"/>
        <v>30.439516747208796</v>
      </c>
      <c r="N31" s="99">
        <v>40</v>
      </c>
      <c r="O31" s="167">
        <v>3.54</v>
      </c>
      <c r="P31" s="178">
        <f t="shared" si="1"/>
        <v>26.899516747208796</v>
      </c>
      <c r="Q31" s="177">
        <f t="shared" si="2"/>
        <v>0.0066655557407098815</v>
      </c>
    </row>
    <row r="32" spans="1:17" s="61" customFormat="1" ht="15" customHeight="1">
      <c r="A32" s="82">
        <v>30</v>
      </c>
      <c r="B32" s="82" t="s">
        <v>561</v>
      </c>
      <c r="C32" s="82">
        <v>30</v>
      </c>
      <c r="D32" s="88">
        <v>40</v>
      </c>
      <c r="E32" s="87" t="s">
        <v>601</v>
      </c>
      <c r="F32" s="84">
        <v>20419026809</v>
      </c>
      <c r="G32" s="31">
        <v>2011</v>
      </c>
      <c r="H32" s="51" t="s">
        <v>10</v>
      </c>
      <c r="I32" s="32" t="s">
        <v>9</v>
      </c>
      <c r="J32" s="67" t="s">
        <v>230</v>
      </c>
      <c r="K32" s="20" t="s">
        <v>522</v>
      </c>
      <c r="L32" s="20" t="s">
        <v>456</v>
      </c>
      <c r="M32" s="78">
        <f t="shared" si="0"/>
        <v>30.439516747208796</v>
      </c>
      <c r="N32" s="99">
        <v>40</v>
      </c>
      <c r="O32" s="167">
        <v>3.54</v>
      </c>
      <c r="P32" s="178">
        <f t="shared" si="1"/>
        <v>26.899516747208796</v>
      </c>
      <c r="Q32" s="177">
        <f t="shared" si="2"/>
        <v>0.0066655557407098815</v>
      </c>
    </row>
    <row r="33" spans="1:17" s="61" customFormat="1" ht="15" customHeight="1">
      <c r="A33" s="82">
        <v>31</v>
      </c>
      <c r="B33" s="82" t="s">
        <v>562</v>
      </c>
      <c r="C33" s="82">
        <v>31</v>
      </c>
      <c r="D33" s="88">
        <v>30</v>
      </c>
      <c r="E33" s="87" t="s">
        <v>602</v>
      </c>
      <c r="F33" s="84">
        <v>20419026809</v>
      </c>
      <c r="G33" s="31">
        <v>2011</v>
      </c>
      <c r="H33" s="51" t="s">
        <v>10</v>
      </c>
      <c r="I33" s="32" t="s">
        <v>9</v>
      </c>
      <c r="J33" s="67" t="s">
        <v>230</v>
      </c>
      <c r="K33" s="20" t="s">
        <v>523</v>
      </c>
      <c r="L33" s="20" t="s">
        <v>456</v>
      </c>
      <c r="M33" s="78">
        <f t="shared" si="0"/>
        <v>23.714637560406597</v>
      </c>
      <c r="N33" s="99">
        <v>30</v>
      </c>
      <c r="O33" s="167">
        <v>3.54</v>
      </c>
      <c r="P33" s="178">
        <f t="shared" si="1"/>
        <v>20.174637560406598</v>
      </c>
      <c r="Q33" s="177">
        <f t="shared" si="2"/>
        <v>0.004999166805532411</v>
      </c>
    </row>
    <row r="34" spans="1:17" s="61" customFormat="1" ht="15" customHeight="1">
      <c r="A34" s="82">
        <v>32</v>
      </c>
      <c r="B34" s="82" t="s">
        <v>563</v>
      </c>
      <c r="C34" s="82">
        <v>32</v>
      </c>
      <c r="D34" s="88">
        <v>30</v>
      </c>
      <c r="E34" s="87" t="s">
        <v>603</v>
      </c>
      <c r="F34" s="84">
        <v>20419026809</v>
      </c>
      <c r="G34" s="31">
        <v>2011</v>
      </c>
      <c r="H34" s="51" t="s">
        <v>10</v>
      </c>
      <c r="I34" s="32" t="s">
        <v>9</v>
      </c>
      <c r="J34" s="67" t="s">
        <v>230</v>
      </c>
      <c r="K34" s="20" t="s">
        <v>524</v>
      </c>
      <c r="L34" s="20" t="s">
        <v>456</v>
      </c>
      <c r="M34" s="78">
        <f t="shared" si="0"/>
        <v>23.714637560406597</v>
      </c>
      <c r="N34" s="99">
        <v>30</v>
      </c>
      <c r="O34" s="167">
        <v>3.54</v>
      </c>
      <c r="P34" s="178">
        <f t="shared" si="1"/>
        <v>20.174637560406598</v>
      </c>
      <c r="Q34" s="177">
        <f t="shared" si="2"/>
        <v>0.004999166805532411</v>
      </c>
    </row>
    <row r="35" spans="1:17" s="61" customFormat="1" ht="15" customHeight="1">
      <c r="A35" s="82">
        <v>33</v>
      </c>
      <c r="B35" s="82" t="s">
        <v>564</v>
      </c>
      <c r="C35" s="82">
        <v>33</v>
      </c>
      <c r="D35" s="88">
        <v>30</v>
      </c>
      <c r="E35" s="87" t="s">
        <v>604</v>
      </c>
      <c r="F35" s="84">
        <v>20419026809</v>
      </c>
      <c r="G35" s="31">
        <v>2011</v>
      </c>
      <c r="H35" s="51" t="s">
        <v>10</v>
      </c>
      <c r="I35" s="32" t="s">
        <v>9</v>
      </c>
      <c r="J35" s="67" t="s">
        <v>230</v>
      </c>
      <c r="K35" s="20" t="s">
        <v>457</v>
      </c>
      <c r="L35" s="20" t="s">
        <v>456</v>
      </c>
      <c r="M35" s="78">
        <f t="shared" si="0"/>
        <v>23.714637560406597</v>
      </c>
      <c r="N35" s="99">
        <v>30</v>
      </c>
      <c r="O35" s="167">
        <v>3.54</v>
      </c>
      <c r="P35" s="178">
        <f t="shared" si="1"/>
        <v>20.174637560406598</v>
      </c>
      <c r="Q35" s="177">
        <f>+N35/$N$93</f>
        <v>0.004999166805532411</v>
      </c>
    </row>
    <row r="36" spans="1:17" s="61" customFormat="1" ht="15" customHeight="1">
      <c r="A36" s="82">
        <v>34</v>
      </c>
      <c r="B36" s="82" t="s">
        <v>565</v>
      </c>
      <c r="C36" s="82">
        <v>34</v>
      </c>
      <c r="D36" s="88">
        <v>165</v>
      </c>
      <c r="E36" s="87" t="s">
        <v>534</v>
      </c>
      <c r="F36" s="84">
        <v>20419026809</v>
      </c>
      <c r="G36" s="31">
        <v>2011</v>
      </c>
      <c r="H36" s="51" t="s">
        <v>10</v>
      </c>
      <c r="I36" s="32" t="s">
        <v>9</v>
      </c>
      <c r="J36" s="66" t="s">
        <v>282</v>
      </c>
      <c r="K36" s="20" t="s">
        <v>458</v>
      </c>
      <c r="L36" s="20" t="s">
        <v>459</v>
      </c>
      <c r="M36" s="78">
        <f t="shared" si="0"/>
        <v>152.5673121422363</v>
      </c>
      <c r="N36" s="99">
        <v>165</v>
      </c>
      <c r="O36" s="178">
        <v>41.60680556</v>
      </c>
      <c r="P36" s="178">
        <f t="shared" si="1"/>
        <v>110.96050658223629</v>
      </c>
      <c r="Q36" s="177">
        <f t="shared" si="2"/>
        <v>0.027495417430428264</v>
      </c>
    </row>
    <row r="37" spans="1:17" ht="15" customHeight="1">
      <c r="A37" s="82">
        <v>35</v>
      </c>
      <c r="B37" s="82" t="s">
        <v>566</v>
      </c>
      <c r="C37" s="82">
        <v>35</v>
      </c>
      <c r="D37" s="88">
        <v>70</v>
      </c>
      <c r="E37" s="87" t="s">
        <v>546</v>
      </c>
      <c r="F37" s="84">
        <v>20419026809</v>
      </c>
      <c r="G37" s="31">
        <v>2011</v>
      </c>
      <c r="H37" s="51" t="s">
        <v>10</v>
      </c>
      <c r="I37" s="32" t="s">
        <v>9</v>
      </c>
      <c r="J37" s="16" t="s">
        <v>285</v>
      </c>
      <c r="K37" s="20" t="s">
        <v>415</v>
      </c>
      <c r="L37" s="20" t="s">
        <v>460</v>
      </c>
      <c r="M37" s="78">
        <f t="shared" si="0"/>
        <v>50.614154307615394</v>
      </c>
      <c r="N37" s="99">
        <v>70</v>
      </c>
      <c r="O37" s="167">
        <v>3.54</v>
      </c>
      <c r="P37" s="178">
        <f t="shared" si="1"/>
        <v>47.074154307615395</v>
      </c>
      <c r="Q37" s="177">
        <f t="shared" si="2"/>
        <v>0.011664722546242293</v>
      </c>
    </row>
    <row r="38" spans="1:17" ht="15" customHeight="1">
      <c r="A38" s="82">
        <v>36</v>
      </c>
      <c r="B38" s="82" t="s">
        <v>567</v>
      </c>
      <c r="C38" s="82">
        <v>36</v>
      </c>
      <c r="D38" s="88">
        <v>60</v>
      </c>
      <c r="E38" s="87" t="s">
        <v>561</v>
      </c>
      <c r="F38" s="84">
        <v>20419026809</v>
      </c>
      <c r="G38" s="31">
        <v>2011</v>
      </c>
      <c r="H38" s="51" t="s">
        <v>10</v>
      </c>
      <c r="I38" s="32" t="s">
        <v>9</v>
      </c>
      <c r="J38" s="16" t="s">
        <v>285</v>
      </c>
      <c r="K38" s="21" t="s">
        <v>404</v>
      </c>
      <c r="L38" s="20" t="s">
        <v>470</v>
      </c>
      <c r="M38" s="78">
        <f t="shared" si="0"/>
        <v>43.889275120813195</v>
      </c>
      <c r="N38" s="99">
        <v>60</v>
      </c>
      <c r="O38" s="167">
        <v>3.54</v>
      </c>
      <c r="P38" s="178">
        <f t="shared" si="1"/>
        <v>40.349275120813196</v>
      </c>
      <c r="Q38" s="177">
        <f t="shared" si="2"/>
        <v>0.009998333611064822</v>
      </c>
    </row>
    <row r="39" spans="1:17" ht="15" customHeight="1">
      <c r="A39" s="82">
        <v>37</v>
      </c>
      <c r="B39" s="82" t="s">
        <v>568</v>
      </c>
      <c r="C39" s="82">
        <v>37</v>
      </c>
      <c r="D39" s="88">
        <v>20</v>
      </c>
      <c r="E39" s="87" t="s">
        <v>547</v>
      </c>
      <c r="F39" s="84">
        <v>20419026809</v>
      </c>
      <c r="G39" s="31">
        <v>2011</v>
      </c>
      <c r="H39" s="51" t="s">
        <v>10</v>
      </c>
      <c r="I39" s="32" t="s">
        <v>9</v>
      </c>
      <c r="J39" s="16" t="s">
        <v>285</v>
      </c>
      <c r="K39" s="69" t="s">
        <v>416</v>
      </c>
      <c r="L39" s="20" t="s">
        <v>461</v>
      </c>
      <c r="M39" s="78">
        <f t="shared" si="0"/>
        <v>16.9897583736044</v>
      </c>
      <c r="N39" s="99">
        <v>20</v>
      </c>
      <c r="O39" s="167">
        <v>3.54</v>
      </c>
      <c r="P39" s="178">
        <f t="shared" si="1"/>
        <v>13.449758373604398</v>
      </c>
      <c r="Q39" s="177">
        <f t="shared" si="2"/>
        <v>0.0033327778703549408</v>
      </c>
    </row>
    <row r="40" spans="1:17" ht="15" customHeight="1">
      <c r="A40" s="82">
        <v>38</v>
      </c>
      <c r="B40" s="82" t="s">
        <v>569</v>
      </c>
      <c r="C40" s="82">
        <v>38</v>
      </c>
      <c r="D40" s="88">
        <v>30</v>
      </c>
      <c r="E40" s="87" t="s">
        <v>548</v>
      </c>
      <c r="F40" s="84">
        <v>20419026809</v>
      </c>
      <c r="G40" s="31">
        <v>2011</v>
      </c>
      <c r="H40" s="51" t="s">
        <v>10</v>
      </c>
      <c r="I40" s="32" t="s">
        <v>9</v>
      </c>
      <c r="J40" s="16" t="s">
        <v>285</v>
      </c>
      <c r="K40" s="69" t="s">
        <v>462</v>
      </c>
      <c r="L40" s="20" t="s">
        <v>463</v>
      </c>
      <c r="M40" s="78">
        <f t="shared" si="0"/>
        <v>23.714637560406597</v>
      </c>
      <c r="N40" s="99">
        <v>30</v>
      </c>
      <c r="O40" s="167">
        <v>3.54</v>
      </c>
      <c r="P40" s="178">
        <f t="shared" si="1"/>
        <v>20.174637560406598</v>
      </c>
      <c r="Q40" s="177">
        <f t="shared" si="2"/>
        <v>0.004999166805532411</v>
      </c>
    </row>
    <row r="41" spans="1:17" ht="15" customHeight="1">
      <c r="A41" s="82">
        <v>39</v>
      </c>
      <c r="B41" s="82" t="s">
        <v>570</v>
      </c>
      <c r="C41" s="82">
        <v>39</v>
      </c>
      <c r="D41" s="88">
        <v>30</v>
      </c>
      <c r="E41" s="87" t="s">
        <v>549</v>
      </c>
      <c r="F41" s="84">
        <v>20419026809</v>
      </c>
      <c r="G41" s="31">
        <v>2011</v>
      </c>
      <c r="H41" s="51" t="s">
        <v>10</v>
      </c>
      <c r="I41" s="32" t="s">
        <v>9</v>
      </c>
      <c r="J41" s="16" t="s">
        <v>285</v>
      </c>
      <c r="K41" s="69" t="s">
        <v>417</v>
      </c>
      <c r="L41" s="20" t="s">
        <v>360</v>
      </c>
      <c r="M41" s="78">
        <f t="shared" si="0"/>
        <v>23.714637560406597</v>
      </c>
      <c r="N41" s="99">
        <v>30</v>
      </c>
      <c r="O41" s="167">
        <v>3.54</v>
      </c>
      <c r="P41" s="178">
        <f t="shared" si="1"/>
        <v>20.174637560406598</v>
      </c>
      <c r="Q41" s="177">
        <f t="shared" si="2"/>
        <v>0.004999166805532411</v>
      </c>
    </row>
    <row r="42" spans="1:17" ht="15" customHeight="1">
      <c r="A42" s="82">
        <v>40</v>
      </c>
      <c r="B42" s="82" t="s">
        <v>571</v>
      </c>
      <c r="C42" s="82">
        <v>40</v>
      </c>
      <c r="D42" s="88">
        <v>30</v>
      </c>
      <c r="E42" s="87" t="s">
        <v>550</v>
      </c>
      <c r="F42" s="84">
        <v>20419026809</v>
      </c>
      <c r="G42" s="31">
        <v>2011</v>
      </c>
      <c r="H42" s="51" t="s">
        <v>10</v>
      </c>
      <c r="I42" s="32" t="s">
        <v>9</v>
      </c>
      <c r="J42" s="16" t="s">
        <v>285</v>
      </c>
      <c r="K42" s="69" t="s">
        <v>418</v>
      </c>
      <c r="L42" s="20" t="s">
        <v>360</v>
      </c>
      <c r="M42" s="78">
        <f t="shared" si="0"/>
        <v>23.714637560406597</v>
      </c>
      <c r="N42" s="99">
        <v>30</v>
      </c>
      <c r="O42" s="167">
        <v>3.54</v>
      </c>
      <c r="P42" s="178">
        <f t="shared" si="1"/>
        <v>20.174637560406598</v>
      </c>
      <c r="Q42" s="177">
        <f t="shared" si="2"/>
        <v>0.004999166805532411</v>
      </c>
    </row>
    <row r="43" spans="1:17" ht="15" customHeight="1">
      <c r="A43" s="82">
        <v>41</v>
      </c>
      <c r="B43" s="82" t="s">
        <v>572</v>
      </c>
      <c r="C43" s="82">
        <v>41</v>
      </c>
      <c r="D43" s="88">
        <v>30</v>
      </c>
      <c r="E43" s="87" t="s">
        <v>551</v>
      </c>
      <c r="F43" s="84">
        <v>20419026809</v>
      </c>
      <c r="G43" s="31">
        <v>2011</v>
      </c>
      <c r="H43" s="51" t="s">
        <v>10</v>
      </c>
      <c r="I43" s="32" t="s">
        <v>9</v>
      </c>
      <c r="J43" s="16" t="s">
        <v>285</v>
      </c>
      <c r="K43" s="69" t="s">
        <v>222</v>
      </c>
      <c r="L43" s="20" t="s">
        <v>360</v>
      </c>
      <c r="M43" s="78">
        <f t="shared" si="0"/>
        <v>23.714637560406597</v>
      </c>
      <c r="N43" s="99">
        <v>30</v>
      </c>
      <c r="O43" s="167">
        <v>3.54</v>
      </c>
      <c r="P43" s="178">
        <f t="shared" si="1"/>
        <v>20.174637560406598</v>
      </c>
      <c r="Q43" s="177">
        <f t="shared" si="2"/>
        <v>0.004999166805532411</v>
      </c>
    </row>
    <row r="44" spans="1:17" ht="15" customHeight="1">
      <c r="A44" s="82">
        <v>42</v>
      </c>
      <c r="B44" s="82" t="s">
        <v>573</v>
      </c>
      <c r="C44" s="82">
        <v>42</v>
      </c>
      <c r="D44" s="88">
        <v>30</v>
      </c>
      <c r="E44" s="87" t="s">
        <v>552</v>
      </c>
      <c r="F44" s="84">
        <v>20419026809</v>
      </c>
      <c r="G44" s="31">
        <v>2011</v>
      </c>
      <c r="H44" s="51" t="s">
        <v>10</v>
      </c>
      <c r="I44" s="32" t="s">
        <v>9</v>
      </c>
      <c r="J44" s="16" t="s">
        <v>285</v>
      </c>
      <c r="K44" s="20" t="s">
        <v>464</v>
      </c>
      <c r="L44" s="20" t="s">
        <v>223</v>
      </c>
      <c r="M44" s="78">
        <f t="shared" si="0"/>
        <v>23.714637560406597</v>
      </c>
      <c r="N44" s="99">
        <v>30</v>
      </c>
      <c r="O44" s="167">
        <v>3.54</v>
      </c>
      <c r="P44" s="178">
        <f t="shared" si="1"/>
        <v>20.174637560406598</v>
      </c>
      <c r="Q44" s="177">
        <f t="shared" si="2"/>
        <v>0.004999166805532411</v>
      </c>
    </row>
    <row r="45" spans="1:17" ht="15" customHeight="1">
      <c r="A45" s="82">
        <v>43</v>
      </c>
      <c r="B45" s="82" t="s">
        <v>574</v>
      </c>
      <c r="C45" s="82">
        <v>43</v>
      </c>
      <c r="D45" s="88">
        <v>30</v>
      </c>
      <c r="E45" s="87" t="s">
        <v>553</v>
      </c>
      <c r="F45" s="84">
        <v>20419026809</v>
      </c>
      <c r="G45" s="31">
        <v>2011</v>
      </c>
      <c r="H45" s="51" t="s">
        <v>10</v>
      </c>
      <c r="I45" s="32" t="s">
        <v>9</v>
      </c>
      <c r="J45" s="16" t="s">
        <v>285</v>
      </c>
      <c r="K45" s="20" t="s">
        <v>465</v>
      </c>
      <c r="L45" s="20" t="s">
        <v>223</v>
      </c>
      <c r="M45" s="78">
        <f t="shared" si="0"/>
        <v>23.714637560406597</v>
      </c>
      <c r="N45" s="99">
        <v>30</v>
      </c>
      <c r="O45" s="167">
        <v>3.54</v>
      </c>
      <c r="P45" s="178">
        <f t="shared" si="1"/>
        <v>20.174637560406598</v>
      </c>
      <c r="Q45" s="177">
        <f t="shared" si="2"/>
        <v>0.004999166805532411</v>
      </c>
    </row>
    <row r="46" spans="1:17" ht="15" customHeight="1">
      <c r="A46" s="82">
        <v>44</v>
      </c>
      <c r="B46" s="82" t="s">
        <v>575</v>
      </c>
      <c r="C46" s="82">
        <v>44</v>
      </c>
      <c r="D46" s="88">
        <v>30</v>
      </c>
      <c r="E46" s="87" t="s">
        <v>554</v>
      </c>
      <c r="F46" s="84">
        <v>20419026809</v>
      </c>
      <c r="G46" s="31">
        <v>2011</v>
      </c>
      <c r="H46" s="51" t="s">
        <v>10</v>
      </c>
      <c r="I46" s="32" t="s">
        <v>9</v>
      </c>
      <c r="J46" s="16" t="s">
        <v>285</v>
      </c>
      <c r="K46" s="20" t="s">
        <v>419</v>
      </c>
      <c r="L46" s="20" t="s">
        <v>223</v>
      </c>
      <c r="M46" s="78">
        <f t="shared" si="0"/>
        <v>23.714637560406597</v>
      </c>
      <c r="N46" s="99">
        <v>30</v>
      </c>
      <c r="O46" s="167">
        <v>3.54</v>
      </c>
      <c r="P46" s="178">
        <f t="shared" si="1"/>
        <v>20.174637560406598</v>
      </c>
      <c r="Q46" s="177">
        <f t="shared" si="2"/>
        <v>0.004999166805532411</v>
      </c>
    </row>
    <row r="47" spans="1:17" ht="15" customHeight="1">
      <c r="A47" s="82">
        <v>45</v>
      </c>
      <c r="B47" s="82" t="s">
        <v>576</v>
      </c>
      <c r="C47" s="82">
        <v>45</v>
      </c>
      <c r="D47" s="88">
        <v>30</v>
      </c>
      <c r="E47" s="87" t="s">
        <v>555</v>
      </c>
      <c r="F47" s="84">
        <v>20419026809</v>
      </c>
      <c r="G47" s="31">
        <v>2011</v>
      </c>
      <c r="H47" s="51" t="s">
        <v>10</v>
      </c>
      <c r="I47" s="32" t="s">
        <v>9</v>
      </c>
      <c r="J47" s="16" t="s">
        <v>285</v>
      </c>
      <c r="K47" s="20" t="s">
        <v>466</v>
      </c>
      <c r="L47" s="20" t="s">
        <v>223</v>
      </c>
      <c r="M47" s="78">
        <f t="shared" si="0"/>
        <v>23.714637560406597</v>
      </c>
      <c r="N47" s="99">
        <v>30</v>
      </c>
      <c r="O47" s="167">
        <v>3.54</v>
      </c>
      <c r="P47" s="178">
        <f t="shared" si="1"/>
        <v>20.174637560406598</v>
      </c>
      <c r="Q47" s="177">
        <f>+N47/$N$93</f>
        <v>0.004999166805532411</v>
      </c>
    </row>
    <row r="48" spans="1:17" ht="15" customHeight="1">
      <c r="A48" s="82">
        <v>46</v>
      </c>
      <c r="B48" s="82" t="s">
        <v>577</v>
      </c>
      <c r="C48" s="82">
        <v>46</v>
      </c>
      <c r="D48" s="88">
        <v>30</v>
      </c>
      <c r="E48" s="87" t="s">
        <v>556</v>
      </c>
      <c r="F48" s="84">
        <v>20419026809</v>
      </c>
      <c r="G48" s="31">
        <v>2011</v>
      </c>
      <c r="H48" s="51" t="s">
        <v>10</v>
      </c>
      <c r="I48" s="32" t="s">
        <v>9</v>
      </c>
      <c r="J48" s="16" t="s">
        <v>285</v>
      </c>
      <c r="K48" s="20" t="s">
        <v>225</v>
      </c>
      <c r="L48" s="20" t="s">
        <v>223</v>
      </c>
      <c r="M48" s="78">
        <f t="shared" si="0"/>
        <v>23.714637560406597</v>
      </c>
      <c r="N48" s="99">
        <v>30</v>
      </c>
      <c r="O48" s="167">
        <v>3.54</v>
      </c>
      <c r="P48" s="178">
        <f t="shared" si="1"/>
        <v>20.174637560406598</v>
      </c>
      <c r="Q48" s="177">
        <f t="shared" si="2"/>
        <v>0.004999166805532411</v>
      </c>
    </row>
    <row r="49" spans="1:17" ht="15" customHeight="1">
      <c r="A49" s="82">
        <v>47</v>
      </c>
      <c r="B49" s="82" t="s">
        <v>578</v>
      </c>
      <c r="C49" s="82">
        <v>47</v>
      </c>
      <c r="D49" s="88">
        <v>30</v>
      </c>
      <c r="E49" s="87" t="s">
        <v>557</v>
      </c>
      <c r="F49" s="84">
        <v>20419026809</v>
      </c>
      <c r="G49" s="31">
        <v>2011</v>
      </c>
      <c r="H49" s="51" t="s">
        <v>10</v>
      </c>
      <c r="I49" s="32" t="s">
        <v>9</v>
      </c>
      <c r="J49" s="16" t="s">
        <v>285</v>
      </c>
      <c r="K49" s="20" t="s">
        <v>226</v>
      </c>
      <c r="L49" s="20" t="s">
        <v>223</v>
      </c>
      <c r="M49" s="78">
        <f t="shared" si="0"/>
        <v>23.714637560406597</v>
      </c>
      <c r="N49" s="99">
        <v>30</v>
      </c>
      <c r="O49" s="167">
        <v>3.54</v>
      </c>
      <c r="P49" s="178">
        <f t="shared" si="1"/>
        <v>20.174637560406598</v>
      </c>
      <c r="Q49" s="177">
        <f t="shared" si="2"/>
        <v>0.004999166805532411</v>
      </c>
    </row>
    <row r="50" spans="1:17" ht="15" customHeight="1">
      <c r="A50" s="82">
        <v>48</v>
      </c>
      <c r="B50" s="82" t="s">
        <v>579</v>
      </c>
      <c r="C50" s="82">
        <v>48</v>
      </c>
      <c r="D50" s="88">
        <v>30</v>
      </c>
      <c r="E50" s="87" t="s">
        <v>558</v>
      </c>
      <c r="F50" s="84">
        <v>20419026809</v>
      </c>
      <c r="G50" s="31">
        <v>2011</v>
      </c>
      <c r="H50" s="51" t="s">
        <v>10</v>
      </c>
      <c r="I50" s="32" t="s">
        <v>9</v>
      </c>
      <c r="J50" s="16" t="s">
        <v>285</v>
      </c>
      <c r="K50" s="20" t="s">
        <v>467</v>
      </c>
      <c r="L50" s="20" t="s">
        <v>223</v>
      </c>
      <c r="M50" s="78">
        <f t="shared" si="0"/>
        <v>23.714637560406597</v>
      </c>
      <c r="N50" s="99">
        <v>30</v>
      </c>
      <c r="O50" s="167">
        <v>3.54</v>
      </c>
      <c r="P50" s="178">
        <f t="shared" si="1"/>
        <v>20.174637560406598</v>
      </c>
      <c r="Q50" s="177">
        <f t="shared" si="2"/>
        <v>0.004999166805532411</v>
      </c>
    </row>
    <row r="51" spans="1:17" ht="15" customHeight="1">
      <c r="A51" s="82">
        <v>49</v>
      </c>
      <c r="B51" s="82" t="s">
        <v>580</v>
      </c>
      <c r="C51" s="82">
        <v>49</v>
      </c>
      <c r="D51" s="88">
        <v>30</v>
      </c>
      <c r="E51" s="87" t="s">
        <v>559</v>
      </c>
      <c r="F51" s="84">
        <v>20419026809</v>
      </c>
      <c r="G51" s="31">
        <v>2011</v>
      </c>
      <c r="H51" s="51" t="s">
        <v>10</v>
      </c>
      <c r="I51" s="32" t="s">
        <v>9</v>
      </c>
      <c r="J51" s="16" t="s">
        <v>285</v>
      </c>
      <c r="K51" s="20" t="s">
        <v>468</v>
      </c>
      <c r="L51" s="20" t="s">
        <v>223</v>
      </c>
      <c r="M51" s="78">
        <f t="shared" si="0"/>
        <v>23.714637560406597</v>
      </c>
      <c r="N51" s="99">
        <v>30</v>
      </c>
      <c r="O51" s="167">
        <v>3.54</v>
      </c>
      <c r="P51" s="178">
        <f t="shared" si="1"/>
        <v>20.174637560406598</v>
      </c>
      <c r="Q51" s="177">
        <f t="shared" si="2"/>
        <v>0.004999166805532411</v>
      </c>
    </row>
    <row r="52" spans="1:17" ht="15" customHeight="1">
      <c r="A52" s="82">
        <v>50</v>
      </c>
      <c r="B52" s="82" t="s">
        <v>581</v>
      </c>
      <c r="C52" s="82">
        <v>50</v>
      </c>
      <c r="D52" s="88">
        <v>30</v>
      </c>
      <c r="E52" s="87" t="s">
        <v>560</v>
      </c>
      <c r="F52" s="84">
        <v>20419026809</v>
      </c>
      <c r="G52" s="31">
        <v>2011</v>
      </c>
      <c r="H52" s="51" t="s">
        <v>10</v>
      </c>
      <c r="I52" s="32" t="s">
        <v>9</v>
      </c>
      <c r="J52" s="16" t="s">
        <v>285</v>
      </c>
      <c r="K52" s="20" t="s">
        <v>469</v>
      </c>
      <c r="L52" s="20" t="s">
        <v>223</v>
      </c>
      <c r="M52" s="78">
        <f t="shared" si="0"/>
        <v>23.714637560406597</v>
      </c>
      <c r="N52" s="99">
        <v>30</v>
      </c>
      <c r="O52" s="167">
        <v>3.54</v>
      </c>
      <c r="P52" s="178">
        <f t="shared" si="1"/>
        <v>20.174637560406598</v>
      </c>
      <c r="Q52" s="177">
        <f t="shared" si="2"/>
        <v>0.004999166805532411</v>
      </c>
    </row>
    <row r="53" spans="1:17" s="61" customFormat="1" ht="15" customHeight="1">
      <c r="A53" s="82">
        <v>51</v>
      </c>
      <c r="B53" s="82" t="s">
        <v>582</v>
      </c>
      <c r="C53" s="82">
        <v>51</v>
      </c>
      <c r="D53" s="88">
        <v>90</v>
      </c>
      <c r="E53" s="87" t="s">
        <v>590</v>
      </c>
      <c r="F53" s="84">
        <v>20419026809</v>
      </c>
      <c r="G53" s="31">
        <v>2011</v>
      </c>
      <c r="H53" s="51" t="s">
        <v>10</v>
      </c>
      <c r="I53" s="32" t="s">
        <v>9</v>
      </c>
      <c r="J53" s="67" t="s">
        <v>424</v>
      </c>
      <c r="K53" s="20" t="s">
        <v>471</v>
      </c>
      <c r="L53" s="20" t="s">
        <v>425</v>
      </c>
      <c r="M53" s="78">
        <f t="shared" si="0"/>
        <v>64.0639126812198</v>
      </c>
      <c r="N53" s="99">
        <v>90</v>
      </c>
      <c r="O53" s="167">
        <v>3.54</v>
      </c>
      <c r="P53" s="178">
        <f t="shared" si="1"/>
        <v>60.5239126812198</v>
      </c>
      <c r="Q53" s="177">
        <f t="shared" si="2"/>
        <v>0.014997500416597235</v>
      </c>
    </row>
    <row r="54" spans="1:17" ht="15" customHeight="1">
      <c r="A54" s="82">
        <v>52</v>
      </c>
      <c r="B54" s="82" t="s">
        <v>583</v>
      </c>
      <c r="C54" s="82">
        <v>52</v>
      </c>
      <c r="D54" s="88">
        <v>125</v>
      </c>
      <c r="E54" s="87" t="s">
        <v>591</v>
      </c>
      <c r="F54" s="84">
        <v>20419026809</v>
      </c>
      <c r="G54" s="31">
        <v>2011</v>
      </c>
      <c r="H54" s="51" t="s">
        <v>10</v>
      </c>
      <c r="I54" s="32" t="s">
        <v>9</v>
      </c>
      <c r="J54" s="67" t="s">
        <v>289</v>
      </c>
      <c r="K54" s="20" t="s">
        <v>472</v>
      </c>
      <c r="L54" s="20" t="s">
        <v>426</v>
      </c>
      <c r="M54" s="78">
        <f t="shared" si="0"/>
        <v>87.6009898350275</v>
      </c>
      <c r="N54" s="99">
        <v>125</v>
      </c>
      <c r="O54" s="167">
        <v>3.54</v>
      </c>
      <c r="P54" s="178">
        <f t="shared" si="1"/>
        <v>84.0609898350275</v>
      </c>
      <c r="Q54" s="177">
        <f t="shared" si="2"/>
        <v>0.02082986168971838</v>
      </c>
    </row>
    <row r="55" spans="1:17" ht="15" customHeight="1">
      <c r="A55" s="82">
        <v>53</v>
      </c>
      <c r="B55" s="82" t="s">
        <v>584</v>
      </c>
      <c r="C55" s="82">
        <v>53</v>
      </c>
      <c r="D55" s="88">
        <v>50</v>
      </c>
      <c r="E55" s="87" t="s">
        <v>592</v>
      </c>
      <c r="F55" s="84">
        <v>20419026809</v>
      </c>
      <c r="G55" s="31">
        <v>2011</v>
      </c>
      <c r="H55" s="51" t="s">
        <v>10</v>
      </c>
      <c r="I55" s="32" t="s">
        <v>9</v>
      </c>
      <c r="J55" s="67" t="s">
        <v>289</v>
      </c>
      <c r="K55" s="20" t="s">
        <v>473</v>
      </c>
      <c r="L55" s="20" t="s">
        <v>474</v>
      </c>
      <c r="M55" s="78">
        <f t="shared" si="0"/>
        <v>37.164395934011</v>
      </c>
      <c r="N55" s="99">
        <v>50</v>
      </c>
      <c r="O55" s="167">
        <v>3.54</v>
      </c>
      <c r="P55" s="178">
        <f t="shared" si="1"/>
        <v>33.624395934011</v>
      </c>
      <c r="Q55" s="177">
        <f t="shared" si="2"/>
        <v>0.008331944675887352</v>
      </c>
    </row>
    <row r="56" spans="1:17" ht="15" customHeight="1">
      <c r="A56" s="82">
        <v>54</v>
      </c>
      <c r="B56" s="82" t="s">
        <v>585</v>
      </c>
      <c r="C56" s="82">
        <v>54</v>
      </c>
      <c r="D56" s="88">
        <v>50</v>
      </c>
      <c r="E56" s="87" t="s">
        <v>593</v>
      </c>
      <c r="F56" s="84">
        <v>20419026809</v>
      </c>
      <c r="G56" s="31">
        <v>2011</v>
      </c>
      <c r="H56" s="51" t="s">
        <v>10</v>
      </c>
      <c r="I56" s="32" t="s">
        <v>9</v>
      </c>
      <c r="J56" s="67" t="s">
        <v>289</v>
      </c>
      <c r="K56" s="20" t="s">
        <v>475</v>
      </c>
      <c r="L56" s="20" t="s">
        <v>474</v>
      </c>
      <c r="M56" s="78">
        <f t="shared" si="0"/>
        <v>37.164395934011</v>
      </c>
      <c r="N56" s="99">
        <v>50</v>
      </c>
      <c r="O56" s="167">
        <v>3.54</v>
      </c>
      <c r="P56" s="178">
        <f t="shared" si="1"/>
        <v>33.624395934011</v>
      </c>
      <c r="Q56" s="177">
        <f t="shared" si="2"/>
        <v>0.008331944675887352</v>
      </c>
    </row>
    <row r="57" spans="1:17" ht="15" customHeight="1">
      <c r="A57" s="82">
        <v>55</v>
      </c>
      <c r="B57" s="82" t="s">
        <v>586</v>
      </c>
      <c r="C57" s="82">
        <v>55</v>
      </c>
      <c r="D57" s="88">
        <v>50</v>
      </c>
      <c r="E57" s="87" t="s">
        <v>594</v>
      </c>
      <c r="F57" s="84">
        <v>20419026809</v>
      </c>
      <c r="G57" s="31">
        <v>2011</v>
      </c>
      <c r="H57" s="51" t="s">
        <v>10</v>
      </c>
      <c r="I57" s="32" t="s">
        <v>9</v>
      </c>
      <c r="J57" s="67" t="s">
        <v>289</v>
      </c>
      <c r="K57" s="20" t="s">
        <v>476</v>
      </c>
      <c r="L57" s="20" t="s">
        <v>474</v>
      </c>
      <c r="M57" s="78">
        <f t="shared" si="0"/>
        <v>37.164395934011</v>
      </c>
      <c r="N57" s="99">
        <v>50</v>
      </c>
      <c r="O57" s="167">
        <v>3.54</v>
      </c>
      <c r="P57" s="178">
        <f t="shared" si="1"/>
        <v>33.624395934011</v>
      </c>
      <c r="Q57" s="177">
        <f t="shared" si="2"/>
        <v>0.008331944675887352</v>
      </c>
    </row>
    <row r="58" spans="1:17" ht="15" customHeight="1">
      <c r="A58" s="82">
        <v>56</v>
      </c>
      <c r="B58" s="82" t="s">
        <v>587</v>
      </c>
      <c r="C58" s="82">
        <v>56</v>
      </c>
      <c r="D58" s="88">
        <v>125</v>
      </c>
      <c r="E58" s="87" t="s">
        <v>587</v>
      </c>
      <c r="F58" s="84">
        <v>20419026809</v>
      </c>
      <c r="G58" s="31">
        <v>2011</v>
      </c>
      <c r="H58" s="51" t="s">
        <v>10</v>
      </c>
      <c r="I58" s="32" t="s">
        <v>9</v>
      </c>
      <c r="J58" s="18" t="s">
        <v>288</v>
      </c>
      <c r="K58" s="69" t="s">
        <v>477</v>
      </c>
      <c r="L58" s="20" t="s">
        <v>423</v>
      </c>
      <c r="M58" s="78">
        <f t="shared" si="0"/>
        <v>87.6009898350275</v>
      </c>
      <c r="N58" s="99">
        <v>125</v>
      </c>
      <c r="O58" s="167">
        <v>3.54</v>
      </c>
      <c r="P58" s="178">
        <f t="shared" si="1"/>
        <v>84.0609898350275</v>
      </c>
      <c r="Q58" s="177">
        <f t="shared" si="2"/>
        <v>0.02082986168971838</v>
      </c>
    </row>
    <row r="59" spans="1:17" ht="15" customHeight="1">
      <c r="A59" s="82">
        <v>57</v>
      </c>
      <c r="B59" s="82" t="s">
        <v>588</v>
      </c>
      <c r="C59" s="82">
        <v>57</v>
      </c>
      <c r="D59" s="88">
        <v>30</v>
      </c>
      <c r="E59" s="87" t="s">
        <v>588</v>
      </c>
      <c r="F59" s="84">
        <v>20419026809</v>
      </c>
      <c r="G59" s="31">
        <v>2011</v>
      </c>
      <c r="H59" s="51" t="s">
        <v>10</v>
      </c>
      <c r="I59" s="32" t="s">
        <v>9</v>
      </c>
      <c r="J59" s="18" t="s">
        <v>288</v>
      </c>
      <c r="K59" s="69" t="s">
        <v>478</v>
      </c>
      <c r="L59" s="20" t="s">
        <v>287</v>
      </c>
      <c r="M59" s="78">
        <f t="shared" si="0"/>
        <v>23.714637560406597</v>
      </c>
      <c r="N59" s="99">
        <v>30</v>
      </c>
      <c r="O59" s="167">
        <v>3.54</v>
      </c>
      <c r="P59" s="178">
        <f t="shared" si="1"/>
        <v>20.174637560406598</v>
      </c>
      <c r="Q59" s="177">
        <f t="shared" si="2"/>
        <v>0.004999166805532411</v>
      </c>
    </row>
    <row r="60" spans="1:17" ht="15" customHeight="1">
      <c r="A60" s="82">
        <v>58</v>
      </c>
      <c r="B60" s="82" t="s">
        <v>589</v>
      </c>
      <c r="C60" s="82">
        <v>58</v>
      </c>
      <c r="D60" s="88">
        <v>30</v>
      </c>
      <c r="E60" s="87" t="s">
        <v>589</v>
      </c>
      <c r="F60" s="84">
        <v>20419026809</v>
      </c>
      <c r="G60" s="31">
        <v>2011</v>
      </c>
      <c r="H60" s="51" t="s">
        <v>10</v>
      </c>
      <c r="I60" s="32" t="s">
        <v>9</v>
      </c>
      <c r="J60" s="18" t="s">
        <v>288</v>
      </c>
      <c r="K60" s="69" t="s">
        <v>319</v>
      </c>
      <c r="L60" s="20" t="s">
        <v>287</v>
      </c>
      <c r="M60" s="78">
        <f t="shared" si="0"/>
        <v>23.714637560406597</v>
      </c>
      <c r="N60" s="99">
        <v>30</v>
      </c>
      <c r="O60" s="167">
        <v>3.54</v>
      </c>
      <c r="P60" s="178">
        <f t="shared" si="1"/>
        <v>20.174637560406598</v>
      </c>
      <c r="Q60" s="177">
        <f>+N60/$N$93</f>
        <v>0.004999166805532411</v>
      </c>
    </row>
    <row r="61" spans="1:17" ht="15" customHeight="1">
      <c r="A61" s="82">
        <v>59</v>
      </c>
      <c r="B61" s="82" t="s">
        <v>590</v>
      </c>
      <c r="C61" s="82">
        <v>59</v>
      </c>
      <c r="D61" s="89">
        <v>125</v>
      </c>
      <c r="E61" s="87" t="s">
        <v>595</v>
      </c>
      <c r="F61" s="84">
        <v>20419026809</v>
      </c>
      <c r="G61" s="31">
        <v>2011</v>
      </c>
      <c r="H61" s="51" t="s">
        <v>10</v>
      </c>
      <c r="I61" s="32" t="s">
        <v>9</v>
      </c>
      <c r="J61" s="66" t="s">
        <v>427</v>
      </c>
      <c r="K61" s="20" t="s">
        <v>479</v>
      </c>
      <c r="L61" s="20" t="s">
        <v>428</v>
      </c>
      <c r="M61" s="78">
        <f t="shared" si="0"/>
        <v>87.6009898350275</v>
      </c>
      <c r="N61" s="98">
        <v>125</v>
      </c>
      <c r="O61" s="167">
        <v>3.54</v>
      </c>
      <c r="P61" s="178">
        <f t="shared" si="1"/>
        <v>84.0609898350275</v>
      </c>
      <c r="Q61" s="177">
        <f t="shared" si="2"/>
        <v>0.02082986168971838</v>
      </c>
    </row>
    <row r="62" spans="1:17" ht="15" customHeight="1">
      <c r="A62" s="82">
        <v>60</v>
      </c>
      <c r="B62" s="82" t="s">
        <v>591</v>
      </c>
      <c r="C62" s="82">
        <v>60</v>
      </c>
      <c r="D62" s="88">
        <v>90</v>
      </c>
      <c r="E62" s="87" t="s">
        <v>596</v>
      </c>
      <c r="F62" s="84">
        <v>20419026809</v>
      </c>
      <c r="G62" s="31">
        <v>2011</v>
      </c>
      <c r="H62" s="51" t="s">
        <v>10</v>
      </c>
      <c r="I62" s="32" t="s">
        <v>9</v>
      </c>
      <c r="J62" s="18" t="s">
        <v>278</v>
      </c>
      <c r="K62" s="20" t="s">
        <v>480</v>
      </c>
      <c r="L62" s="20" t="s">
        <v>481</v>
      </c>
      <c r="M62" s="78">
        <f t="shared" si="0"/>
        <v>64.0639126812198</v>
      </c>
      <c r="N62" s="99">
        <v>90</v>
      </c>
      <c r="O62" s="167">
        <v>3.54</v>
      </c>
      <c r="P62" s="178">
        <f t="shared" si="1"/>
        <v>60.5239126812198</v>
      </c>
      <c r="Q62" s="177">
        <f t="shared" si="2"/>
        <v>0.014997500416597235</v>
      </c>
    </row>
    <row r="63" spans="1:17" ht="15" customHeight="1">
      <c r="A63" s="82">
        <v>61</v>
      </c>
      <c r="B63" s="82" t="s">
        <v>592</v>
      </c>
      <c r="C63" s="82">
        <v>61</v>
      </c>
      <c r="D63" s="88">
        <v>125</v>
      </c>
      <c r="E63" s="87" t="s">
        <v>609</v>
      </c>
      <c r="F63" s="84">
        <v>20419026809</v>
      </c>
      <c r="G63" s="31">
        <v>2011</v>
      </c>
      <c r="H63" s="51" t="s">
        <v>10</v>
      </c>
      <c r="I63" s="32" t="s">
        <v>9</v>
      </c>
      <c r="J63" s="67" t="s">
        <v>432</v>
      </c>
      <c r="K63" s="20" t="s">
        <v>321</v>
      </c>
      <c r="L63" s="20" t="s">
        <v>482</v>
      </c>
      <c r="M63" s="78">
        <f t="shared" si="0"/>
        <v>87.6009898350275</v>
      </c>
      <c r="N63" s="99">
        <v>125</v>
      </c>
      <c r="O63" s="167">
        <v>3.54</v>
      </c>
      <c r="P63" s="178">
        <f t="shared" si="1"/>
        <v>84.0609898350275</v>
      </c>
      <c r="Q63" s="177">
        <f t="shared" si="2"/>
        <v>0.02082986168971838</v>
      </c>
    </row>
    <row r="64" spans="1:17" ht="15" customHeight="1">
      <c r="A64" s="82">
        <v>62</v>
      </c>
      <c r="B64" s="82" t="s">
        <v>593</v>
      </c>
      <c r="C64" s="82">
        <v>62</v>
      </c>
      <c r="D64" s="88">
        <v>90</v>
      </c>
      <c r="E64" s="87" t="s">
        <v>610</v>
      </c>
      <c r="F64" s="84">
        <v>20419026809</v>
      </c>
      <c r="G64" s="31">
        <v>2011</v>
      </c>
      <c r="H64" s="51" t="s">
        <v>10</v>
      </c>
      <c r="I64" s="32" t="s">
        <v>9</v>
      </c>
      <c r="J64" s="68" t="s">
        <v>432</v>
      </c>
      <c r="K64" s="20" t="s">
        <v>483</v>
      </c>
      <c r="L64" s="20" t="s">
        <v>484</v>
      </c>
      <c r="M64" s="78">
        <f t="shared" si="0"/>
        <v>64.0639126812198</v>
      </c>
      <c r="N64" s="99">
        <v>90</v>
      </c>
      <c r="O64" s="167">
        <v>3.54</v>
      </c>
      <c r="P64" s="178">
        <f t="shared" si="1"/>
        <v>60.5239126812198</v>
      </c>
      <c r="Q64" s="177">
        <f t="shared" si="2"/>
        <v>0.014997500416597235</v>
      </c>
    </row>
    <row r="65" spans="1:17" ht="15" customHeight="1">
      <c r="A65" s="82">
        <v>63</v>
      </c>
      <c r="B65" s="82" t="s">
        <v>594</v>
      </c>
      <c r="C65" s="82">
        <v>63</v>
      </c>
      <c r="D65" s="88">
        <v>30</v>
      </c>
      <c r="E65" s="87" t="s">
        <v>562</v>
      </c>
      <c r="F65" s="84">
        <v>20419026809</v>
      </c>
      <c r="G65" s="31">
        <v>2011</v>
      </c>
      <c r="H65" s="51" t="s">
        <v>10</v>
      </c>
      <c r="I65" s="71" t="s">
        <v>9</v>
      </c>
      <c r="J65" s="22" t="s">
        <v>290</v>
      </c>
      <c r="K65" s="20" t="s">
        <v>485</v>
      </c>
      <c r="L65" s="20" t="s">
        <v>420</v>
      </c>
      <c r="M65" s="78">
        <f t="shared" si="0"/>
        <v>23.714637560406597</v>
      </c>
      <c r="N65" s="99">
        <v>30</v>
      </c>
      <c r="O65" s="167">
        <v>3.54</v>
      </c>
      <c r="P65" s="178">
        <f t="shared" si="1"/>
        <v>20.174637560406598</v>
      </c>
      <c r="Q65" s="177">
        <f t="shared" si="2"/>
        <v>0.004999166805532411</v>
      </c>
    </row>
    <row r="66" spans="1:17" ht="15" customHeight="1">
      <c r="A66" s="82">
        <v>64</v>
      </c>
      <c r="B66" s="82" t="s">
        <v>595</v>
      </c>
      <c r="C66" s="82">
        <v>64</v>
      </c>
      <c r="D66" s="88">
        <v>60</v>
      </c>
      <c r="E66" s="87" t="s">
        <v>563</v>
      </c>
      <c r="F66" s="84">
        <v>20419026809</v>
      </c>
      <c r="G66" s="31">
        <v>2011</v>
      </c>
      <c r="H66" s="51" t="s">
        <v>10</v>
      </c>
      <c r="I66" s="71" t="s">
        <v>9</v>
      </c>
      <c r="J66" s="22" t="s">
        <v>316</v>
      </c>
      <c r="K66" s="20" t="s">
        <v>227</v>
      </c>
      <c r="L66" s="20" t="s">
        <v>486</v>
      </c>
      <c r="M66" s="78">
        <f t="shared" si="0"/>
        <v>43.889275120813195</v>
      </c>
      <c r="N66" s="99">
        <v>60</v>
      </c>
      <c r="O66" s="167">
        <v>3.54</v>
      </c>
      <c r="P66" s="178">
        <f t="shared" si="1"/>
        <v>40.349275120813196</v>
      </c>
      <c r="Q66" s="177">
        <f t="shared" si="2"/>
        <v>0.009998333611064822</v>
      </c>
    </row>
    <row r="67" spans="1:17" ht="15" customHeight="1">
      <c r="A67" s="82">
        <v>65</v>
      </c>
      <c r="B67" s="82" t="s">
        <v>596</v>
      </c>
      <c r="C67" s="82">
        <v>65</v>
      </c>
      <c r="D67" s="88">
        <v>60</v>
      </c>
      <c r="E67" s="87" t="s">
        <v>564</v>
      </c>
      <c r="F67" s="84">
        <v>20419026809</v>
      </c>
      <c r="G67" s="31">
        <v>2011</v>
      </c>
      <c r="H67" s="51" t="s">
        <v>10</v>
      </c>
      <c r="I67" s="71" t="s">
        <v>9</v>
      </c>
      <c r="J67" s="22" t="s">
        <v>325</v>
      </c>
      <c r="K67" s="20" t="s">
        <v>228</v>
      </c>
      <c r="L67" s="20" t="s">
        <v>421</v>
      </c>
      <c r="M67" s="78">
        <f t="shared" si="0"/>
        <v>43.889275120813195</v>
      </c>
      <c r="N67" s="99">
        <v>60</v>
      </c>
      <c r="O67" s="167">
        <v>3.54</v>
      </c>
      <c r="P67" s="178">
        <f t="shared" si="1"/>
        <v>40.349275120813196</v>
      </c>
      <c r="Q67" s="177">
        <f t="shared" si="2"/>
        <v>0.009998333611064822</v>
      </c>
    </row>
    <row r="68" spans="1:17" ht="15" customHeight="1">
      <c r="A68" s="82">
        <v>66</v>
      </c>
      <c r="B68" s="82" t="s">
        <v>597</v>
      </c>
      <c r="C68" s="82">
        <v>66</v>
      </c>
      <c r="D68" s="88">
        <v>30</v>
      </c>
      <c r="E68" s="87" t="s">
        <v>566</v>
      </c>
      <c r="F68" s="84">
        <v>20419026809</v>
      </c>
      <c r="G68" s="31">
        <v>2011</v>
      </c>
      <c r="H68" s="51" t="s">
        <v>10</v>
      </c>
      <c r="I68" s="71" t="s">
        <v>9</v>
      </c>
      <c r="J68" s="22" t="s">
        <v>325</v>
      </c>
      <c r="K68" s="20" t="s">
        <v>488</v>
      </c>
      <c r="L68" s="20" t="s">
        <v>286</v>
      </c>
      <c r="M68" s="78">
        <f aca="true" t="shared" si="3" ref="M68:M92">+O68+P68</f>
        <v>23.714637560406597</v>
      </c>
      <c r="N68" s="99">
        <v>30</v>
      </c>
      <c r="O68" s="167">
        <v>3.54</v>
      </c>
      <c r="P68" s="178">
        <f aca="true" t="shared" si="4" ref="P68:P92">+Q68*$P$93</f>
        <v>20.174637560406598</v>
      </c>
      <c r="Q68" s="177">
        <f aca="true" t="shared" si="5" ref="Q68:Q75">+N68/$N$93</f>
        <v>0.004999166805532411</v>
      </c>
    </row>
    <row r="69" spans="1:17" ht="15" customHeight="1">
      <c r="A69" s="82">
        <v>67</v>
      </c>
      <c r="B69" s="82" t="s">
        <v>598</v>
      </c>
      <c r="C69" s="82">
        <v>67</v>
      </c>
      <c r="D69" s="88">
        <v>60</v>
      </c>
      <c r="E69" s="87" t="s">
        <v>565</v>
      </c>
      <c r="F69" s="84">
        <v>20419026809</v>
      </c>
      <c r="G69" s="31">
        <v>2011</v>
      </c>
      <c r="H69" s="51" t="s">
        <v>10</v>
      </c>
      <c r="I69" s="71" t="s">
        <v>9</v>
      </c>
      <c r="J69" s="15" t="s">
        <v>188</v>
      </c>
      <c r="K69" s="20" t="s">
        <v>487</v>
      </c>
      <c r="L69" s="20" t="s">
        <v>422</v>
      </c>
      <c r="M69" s="78">
        <f t="shared" si="3"/>
        <v>43.889275120813195</v>
      </c>
      <c r="N69" s="99">
        <v>60</v>
      </c>
      <c r="O69" s="167">
        <v>3.54</v>
      </c>
      <c r="P69" s="178">
        <f t="shared" si="4"/>
        <v>40.349275120813196</v>
      </c>
      <c r="Q69" s="177">
        <f t="shared" si="5"/>
        <v>0.009998333611064822</v>
      </c>
    </row>
    <row r="70" spans="1:17" ht="15" customHeight="1">
      <c r="A70" s="82">
        <v>68</v>
      </c>
      <c r="B70" s="82" t="s">
        <v>599</v>
      </c>
      <c r="C70" s="82">
        <v>68</v>
      </c>
      <c r="D70" s="88">
        <v>60</v>
      </c>
      <c r="E70" s="87" t="s">
        <v>567</v>
      </c>
      <c r="F70" s="84">
        <v>20419026809</v>
      </c>
      <c r="G70" s="31">
        <v>2011</v>
      </c>
      <c r="H70" s="51" t="s">
        <v>10</v>
      </c>
      <c r="I70" s="32" t="s">
        <v>9</v>
      </c>
      <c r="J70" s="17" t="s">
        <v>296</v>
      </c>
      <c r="K70" s="70" t="s">
        <v>489</v>
      </c>
      <c r="L70" s="20" t="s">
        <v>362</v>
      </c>
      <c r="M70" s="78">
        <f t="shared" si="3"/>
        <v>43.889275120813195</v>
      </c>
      <c r="N70" s="99">
        <v>60</v>
      </c>
      <c r="O70" s="167">
        <v>3.54</v>
      </c>
      <c r="P70" s="178">
        <f t="shared" si="4"/>
        <v>40.349275120813196</v>
      </c>
      <c r="Q70" s="177">
        <f t="shared" si="5"/>
        <v>0.009998333611064822</v>
      </c>
    </row>
    <row r="71" spans="1:17" ht="15" customHeight="1">
      <c r="A71" s="82">
        <v>69</v>
      </c>
      <c r="B71" s="82" t="s">
        <v>600</v>
      </c>
      <c r="C71" s="82">
        <v>69</v>
      </c>
      <c r="D71" s="88">
        <v>60</v>
      </c>
      <c r="E71" s="87" t="s">
        <v>568</v>
      </c>
      <c r="F71" s="84">
        <v>20419026809</v>
      </c>
      <c r="G71" s="31">
        <v>2011</v>
      </c>
      <c r="H71" s="51" t="s">
        <v>10</v>
      </c>
      <c r="I71" s="32" t="s">
        <v>9</v>
      </c>
      <c r="J71" s="18" t="s">
        <v>297</v>
      </c>
      <c r="K71" s="70" t="s">
        <v>371</v>
      </c>
      <c r="L71" s="20" t="s">
        <v>362</v>
      </c>
      <c r="M71" s="78">
        <f t="shared" si="3"/>
        <v>43.889275120813195</v>
      </c>
      <c r="N71" s="99">
        <v>60</v>
      </c>
      <c r="O71" s="167">
        <v>3.54</v>
      </c>
      <c r="P71" s="178">
        <f t="shared" si="4"/>
        <v>40.349275120813196</v>
      </c>
      <c r="Q71" s="177">
        <f t="shared" si="5"/>
        <v>0.009998333611064822</v>
      </c>
    </row>
    <row r="72" spans="1:17" ht="15" customHeight="1">
      <c r="A72" s="82">
        <v>70</v>
      </c>
      <c r="B72" s="82" t="s">
        <v>601</v>
      </c>
      <c r="C72" s="82">
        <v>70</v>
      </c>
      <c r="D72" s="88">
        <v>60</v>
      </c>
      <c r="E72" s="87" t="s">
        <v>569</v>
      </c>
      <c r="F72" s="84">
        <v>20419026809</v>
      </c>
      <c r="G72" s="31">
        <v>2011</v>
      </c>
      <c r="H72" s="51" t="s">
        <v>10</v>
      </c>
      <c r="I72" s="32" t="s">
        <v>9</v>
      </c>
      <c r="J72" s="18" t="s">
        <v>298</v>
      </c>
      <c r="K72" s="70" t="s">
        <v>372</v>
      </c>
      <c r="L72" s="20" t="s">
        <v>362</v>
      </c>
      <c r="M72" s="78">
        <f t="shared" si="3"/>
        <v>43.889275120813195</v>
      </c>
      <c r="N72" s="99">
        <v>60</v>
      </c>
      <c r="O72" s="167">
        <v>3.54</v>
      </c>
      <c r="P72" s="178">
        <f t="shared" si="4"/>
        <v>40.349275120813196</v>
      </c>
      <c r="Q72" s="177">
        <f t="shared" si="5"/>
        <v>0.009998333611064822</v>
      </c>
    </row>
    <row r="73" spans="1:17" ht="15" customHeight="1">
      <c r="A73" s="82">
        <v>71</v>
      </c>
      <c r="B73" s="82" t="s">
        <v>602</v>
      </c>
      <c r="C73" s="82">
        <v>71</v>
      </c>
      <c r="D73" s="88">
        <v>60</v>
      </c>
      <c r="E73" s="87" t="s">
        <v>570</v>
      </c>
      <c r="F73" s="84">
        <v>20419026809</v>
      </c>
      <c r="G73" s="31">
        <v>2011</v>
      </c>
      <c r="H73" s="51" t="s">
        <v>10</v>
      </c>
      <c r="I73" s="32" t="s">
        <v>9</v>
      </c>
      <c r="J73" s="18" t="s">
        <v>299</v>
      </c>
      <c r="K73" s="70" t="s">
        <v>373</v>
      </c>
      <c r="L73" s="20" t="s">
        <v>362</v>
      </c>
      <c r="M73" s="78">
        <f t="shared" si="3"/>
        <v>43.889275120813195</v>
      </c>
      <c r="N73" s="99">
        <v>60</v>
      </c>
      <c r="O73" s="167">
        <v>3.54</v>
      </c>
      <c r="P73" s="178">
        <f t="shared" si="4"/>
        <v>40.349275120813196</v>
      </c>
      <c r="Q73" s="177">
        <f t="shared" si="5"/>
        <v>0.009998333611064822</v>
      </c>
    </row>
    <row r="74" spans="1:17" ht="15" customHeight="1">
      <c r="A74" s="82">
        <v>72</v>
      </c>
      <c r="B74" s="82" t="s">
        <v>603</v>
      </c>
      <c r="C74" s="82">
        <v>72</v>
      </c>
      <c r="D74" s="88">
        <v>60</v>
      </c>
      <c r="E74" s="87" t="s">
        <v>571</v>
      </c>
      <c r="F74" s="84">
        <v>20419026809</v>
      </c>
      <c r="G74" s="31">
        <v>2011</v>
      </c>
      <c r="H74" s="51" t="s">
        <v>10</v>
      </c>
      <c r="I74" s="32" t="s">
        <v>9</v>
      </c>
      <c r="J74" s="18" t="s">
        <v>300</v>
      </c>
      <c r="K74" s="70" t="s">
        <v>374</v>
      </c>
      <c r="L74" s="20" t="s">
        <v>362</v>
      </c>
      <c r="M74" s="78">
        <f t="shared" si="3"/>
        <v>43.889275120813195</v>
      </c>
      <c r="N74" s="99">
        <v>60</v>
      </c>
      <c r="O74" s="167">
        <v>3.54</v>
      </c>
      <c r="P74" s="178">
        <f t="shared" si="4"/>
        <v>40.349275120813196</v>
      </c>
      <c r="Q74" s="177">
        <f t="shared" si="5"/>
        <v>0.009998333611064822</v>
      </c>
    </row>
    <row r="75" spans="1:17" ht="15" customHeight="1">
      <c r="A75" s="82">
        <v>73</v>
      </c>
      <c r="B75" s="82" t="s">
        <v>604</v>
      </c>
      <c r="C75" s="82">
        <v>73</v>
      </c>
      <c r="D75" s="88">
        <v>60</v>
      </c>
      <c r="E75" s="87" t="s">
        <v>572</v>
      </c>
      <c r="F75" s="84">
        <v>20419026809</v>
      </c>
      <c r="G75" s="31">
        <v>2011</v>
      </c>
      <c r="H75" s="51" t="s">
        <v>10</v>
      </c>
      <c r="I75" s="32" t="s">
        <v>9</v>
      </c>
      <c r="J75" s="18" t="s">
        <v>301</v>
      </c>
      <c r="K75" s="70" t="s">
        <v>375</v>
      </c>
      <c r="L75" s="20" t="s">
        <v>362</v>
      </c>
      <c r="M75" s="78">
        <f t="shared" si="3"/>
        <v>43.889275120813195</v>
      </c>
      <c r="N75" s="99">
        <v>60</v>
      </c>
      <c r="O75" s="167">
        <v>3.54</v>
      </c>
      <c r="P75" s="178">
        <f t="shared" si="4"/>
        <v>40.349275120813196</v>
      </c>
      <c r="Q75" s="177">
        <f t="shared" si="5"/>
        <v>0.009998333611064822</v>
      </c>
    </row>
    <row r="76" spans="1:17" ht="15" customHeight="1">
      <c r="A76" s="82">
        <v>74</v>
      </c>
      <c r="B76" s="82" t="s">
        <v>605</v>
      </c>
      <c r="C76" s="82">
        <v>74</v>
      </c>
      <c r="D76" s="88">
        <v>60</v>
      </c>
      <c r="E76" s="87" t="s">
        <v>573</v>
      </c>
      <c r="F76" s="84">
        <v>20419026809</v>
      </c>
      <c r="G76" s="31">
        <v>2011</v>
      </c>
      <c r="H76" s="51" t="s">
        <v>10</v>
      </c>
      <c r="I76" s="32" t="s">
        <v>9</v>
      </c>
      <c r="J76" s="18" t="s">
        <v>302</v>
      </c>
      <c r="K76" s="70" t="s">
        <v>376</v>
      </c>
      <c r="L76" s="20" t="s">
        <v>362</v>
      </c>
      <c r="M76" s="78">
        <f t="shared" si="3"/>
        <v>43.889275120813195</v>
      </c>
      <c r="N76" s="99">
        <v>60</v>
      </c>
      <c r="O76" s="167">
        <v>3.54</v>
      </c>
      <c r="P76" s="178">
        <f t="shared" si="4"/>
        <v>40.349275120813196</v>
      </c>
      <c r="Q76" s="177">
        <f>+N76/$N$93</f>
        <v>0.009998333611064822</v>
      </c>
    </row>
    <row r="77" spans="1:17" ht="15" customHeight="1">
      <c r="A77" s="82">
        <v>75</v>
      </c>
      <c r="B77" s="82" t="s">
        <v>606</v>
      </c>
      <c r="C77" s="82">
        <v>75</v>
      </c>
      <c r="D77" s="88">
        <v>60</v>
      </c>
      <c r="E77" s="87" t="s">
        <v>574</v>
      </c>
      <c r="F77" s="84">
        <v>20419026809</v>
      </c>
      <c r="G77" s="31">
        <v>2011</v>
      </c>
      <c r="H77" s="51" t="s">
        <v>10</v>
      </c>
      <c r="I77" s="32" t="s">
        <v>9</v>
      </c>
      <c r="J77" s="18" t="s">
        <v>303</v>
      </c>
      <c r="K77" s="70" t="s">
        <v>377</v>
      </c>
      <c r="L77" s="20" t="s">
        <v>362</v>
      </c>
      <c r="M77" s="78">
        <f t="shared" si="3"/>
        <v>43.889275120813195</v>
      </c>
      <c r="N77" s="99">
        <v>60</v>
      </c>
      <c r="O77" s="167">
        <v>3.54</v>
      </c>
      <c r="P77" s="178">
        <f t="shared" si="4"/>
        <v>40.349275120813196</v>
      </c>
      <c r="Q77" s="177">
        <f aca="true" t="shared" si="6" ref="Q77:Q89">+N77/$N$93</f>
        <v>0.009998333611064822</v>
      </c>
    </row>
    <row r="78" spans="1:17" ht="15" customHeight="1">
      <c r="A78" s="82">
        <v>76</v>
      </c>
      <c r="B78" s="82" t="s">
        <v>607</v>
      </c>
      <c r="C78" s="82">
        <v>76</v>
      </c>
      <c r="D78" s="88">
        <v>60</v>
      </c>
      <c r="E78" s="87" t="s">
        <v>575</v>
      </c>
      <c r="F78" s="84">
        <v>20419026809</v>
      </c>
      <c r="G78" s="31">
        <v>2011</v>
      </c>
      <c r="H78" s="51" t="s">
        <v>10</v>
      </c>
      <c r="I78" s="32" t="s">
        <v>9</v>
      </c>
      <c r="J78" s="18" t="s">
        <v>304</v>
      </c>
      <c r="K78" s="70" t="s">
        <v>378</v>
      </c>
      <c r="L78" s="20" t="s">
        <v>362</v>
      </c>
      <c r="M78" s="78">
        <f t="shared" si="3"/>
        <v>43.889275120813195</v>
      </c>
      <c r="N78" s="99">
        <v>60</v>
      </c>
      <c r="O78" s="167">
        <v>3.54</v>
      </c>
      <c r="P78" s="178">
        <f t="shared" si="4"/>
        <v>40.349275120813196</v>
      </c>
      <c r="Q78" s="177">
        <f t="shared" si="6"/>
        <v>0.009998333611064822</v>
      </c>
    </row>
    <row r="79" spans="1:17" ht="15" customHeight="1">
      <c r="A79" s="82">
        <v>77</v>
      </c>
      <c r="B79" s="82" t="s">
        <v>608</v>
      </c>
      <c r="C79" s="82">
        <v>77</v>
      </c>
      <c r="D79" s="88">
        <v>60</v>
      </c>
      <c r="E79" s="87" t="s">
        <v>576</v>
      </c>
      <c r="F79" s="84">
        <v>20419026809</v>
      </c>
      <c r="G79" s="31">
        <v>2011</v>
      </c>
      <c r="H79" s="51" t="s">
        <v>10</v>
      </c>
      <c r="I79" s="32" t="s">
        <v>9</v>
      </c>
      <c r="J79" s="18" t="s">
        <v>305</v>
      </c>
      <c r="K79" s="70" t="s">
        <v>379</v>
      </c>
      <c r="L79" s="20" t="s">
        <v>362</v>
      </c>
      <c r="M79" s="78">
        <f t="shared" si="3"/>
        <v>43.889275120813195</v>
      </c>
      <c r="N79" s="99">
        <v>60</v>
      </c>
      <c r="O79" s="167">
        <v>3.54</v>
      </c>
      <c r="P79" s="178">
        <f t="shared" si="4"/>
        <v>40.349275120813196</v>
      </c>
      <c r="Q79" s="177">
        <f t="shared" si="6"/>
        <v>0.009998333611064822</v>
      </c>
    </row>
    <row r="80" spans="1:17" ht="15" customHeight="1">
      <c r="A80" s="82">
        <v>78</v>
      </c>
      <c r="B80" s="82" t="s">
        <v>609</v>
      </c>
      <c r="C80" s="82">
        <v>78</v>
      </c>
      <c r="D80" s="88">
        <v>60</v>
      </c>
      <c r="E80" s="87" t="s">
        <v>577</v>
      </c>
      <c r="F80" s="84">
        <v>20419026809</v>
      </c>
      <c r="G80" s="31">
        <v>2011</v>
      </c>
      <c r="H80" s="51" t="s">
        <v>10</v>
      </c>
      <c r="I80" s="32" t="s">
        <v>9</v>
      </c>
      <c r="J80" s="18" t="s">
        <v>306</v>
      </c>
      <c r="K80" s="70" t="s">
        <v>490</v>
      </c>
      <c r="L80" s="20" t="s">
        <v>362</v>
      </c>
      <c r="M80" s="78">
        <f t="shared" si="3"/>
        <v>43.889275120813195</v>
      </c>
      <c r="N80" s="99">
        <v>60</v>
      </c>
      <c r="O80" s="167">
        <v>3.54</v>
      </c>
      <c r="P80" s="178">
        <f t="shared" si="4"/>
        <v>40.349275120813196</v>
      </c>
      <c r="Q80" s="177">
        <f t="shared" si="6"/>
        <v>0.009998333611064822</v>
      </c>
    </row>
    <row r="81" spans="1:17" ht="15" customHeight="1">
      <c r="A81" s="82">
        <v>79</v>
      </c>
      <c r="B81" s="82" t="s">
        <v>610</v>
      </c>
      <c r="C81" s="82">
        <v>79</v>
      </c>
      <c r="D81" s="88">
        <v>60</v>
      </c>
      <c r="E81" s="87" t="s">
        <v>578</v>
      </c>
      <c r="F81" s="84">
        <v>20419026809</v>
      </c>
      <c r="G81" s="31">
        <v>2011</v>
      </c>
      <c r="H81" s="51" t="s">
        <v>10</v>
      </c>
      <c r="I81" s="32" t="s">
        <v>9</v>
      </c>
      <c r="J81" s="18" t="s">
        <v>307</v>
      </c>
      <c r="K81" s="70" t="s">
        <v>381</v>
      </c>
      <c r="L81" s="20" t="s">
        <v>362</v>
      </c>
      <c r="M81" s="78">
        <f t="shared" si="3"/>
        <v>43.889275120813195</v>
      </c>
      <c r="N81" s="99">
        <v>60</v>
      </c>
      <c r="O81" s="167">
        <v>3.54</v>
      </c>
      <c r="P81" s="178">
        <f t="shared" si="4"/>
        <v>40.349275120813196</v>
      </c>
      <c r="Q81" s="177">
        <f t="shared" si="6"/>
        <v>0.009998333611064822</v>
      </c>
    </row>
    <row r="82" spans="1:17" ht="15" customHeight="1">
      <c r="A82" s="82">
        <v>80</v>
      </c>
      <c r="B82" s="82" t="s">
        <v>611</v>
      </c>
      <c r="C82" s="82">
        <v>80</v>
      </c>
      <c r="D82" s="88">
        <v>60</v>
      </c>
      <c r="E82" s="87" t="s">
        <v>579</v>
      </c>
      <c r="F82" s="84">
        <v>20419026809</v>
      </c>
      <c r="G82" s="31">
        <v>2011</v>
      </c>
      <c r="H82" s="51" t="s">
        <v>10</v>
      </c>
      <c r="I82" s="32" t="s">
        <v>9</v>
      </c>
      <c r="J82" s="18" t="s">
        <v>308</v>
      </c>
      <c r="K82" s="70" t="s">
        <v>382</v>
      </c>
      <c r="L82" s="20" t="s">
        <v>362</v>
      </c>
      <c r="M82" s="78">
        <f t="shared" si="3"/>
        <v>43.889275120813195</v>
      </c>
      <c r="N82" s="99">
        <v>60</v>
      </c>
      <c r="O82" s="167">
        <v>3.54</v>
      </c>
      <c r="P82" s="178">
        <f t="shared" si="4"/>
        <v>40.349275120813196</v>
      </c>
      <c r="Q82" s="177">
        <f t="shared" si="6"/>
        <v>0.009998333611064822</v>
      </c>
    </row>
    <row r="83" spans="1:17" ht="15" customHeight="1">
      <c r="A83" s="82">
        <v>81</v>
      </c>
      <c r="B83" s="82" t="s">
        <v>612</v>
      </c>
      <c r="C83" s="82">
        <v>81</v>
      </c>
      <c r="D83" s="88">
        <v>60</v>
      </c>
      <c r="E83" s="87" t="s">
        <v>580</v>
      </c>
      <c r="F83" s="84">
        <v>20419026809</v>
      </c>
      <c r="G83" s="31">
        <v>2011</v>
      </c>
      <c r="H83" s="51" t="s">
        <v>10</v>
      </c>
      <c r="I83" s="32" t="s">
        <v>9</v>
      </c>
      <c r="J83" s="18" t="s">
        <v>309</v>
      </c>
      <c r="K83" s="70" t="s">
        <v>383</v>
      </c>
      <c r="L83" s="20" t="s">
        <v>362</v>
      </c>
      <c r="M83" s="78">
        <f t="shared" si="3"/>
        <v>43.889275120813195</v>
      </c>
      <c r="N83" s="99">
        <v>60</v>
      </c>
      <c r="O83" s="167">
        <v>3.54</v>
      </c>
      <c r="P83" s="178">
        <f t="shared" si="4"/>
        <v>40.349275120813196</v>
      </c>
      <c r="Q83" s="177">
        <f t="shared" si="6"/>
        <v>0.009998333611064822</v>
      </c>
    </row>
    <row r="84" spans="1:17" ht="15" customHeight="1">
      <c r="A84" s="82">
        <v>82</v>
      </c>
      <c r="B84" s="82" t="s">
        <v>613</v>
      </c>
      <c r="C84" s="82">
        <v>82</v>
      </c>
      <c r="D84" s="88">
        <v>60</v>
      </c>
      <c r="E84" s="87" t="s">
        <v>581</v>
      </c>
      <c r="F84" s="84">
        <v>20419026809</v>
      </c>
      <c r="G84" s="31">
        <v>2011</v>
      </c>
      <c r="H84" s="51" t="s">
        <v>10</v>
      </c>
      <c r="I84" s="32" t="s">
        <v>9</v>
      </c>
      <c r="J84" s="18" t="s">
        <v>310</v>
      </c>
      <c r="K84" s="70" t="s">
        <v>384</v>
      </c>
      <c r="L84" s="20" t="s">
        <v>362</v>
      </c>
      <c r="M84" s="78">
        <f t="shared" si="3"/>
        <v>43.889275120813195</v>
      </c>
      <c r="N84" s="99">
        <v>60</v>
      </c>
      <c r="O84" s="167">
        <v>3.54</v>
      </c>
      <c r="P84" s="178">
        <f t="shared" si="4"/>
        <v>40.349275120813196</v>
      </c>
      <c r="Q84" s="177">
        <f t="shared" si="6"/>
        <v>0.009998333611064822</v>
      </c>
    </row>
    <row r="85" spans="1:17" ht="15" customHeight="1">
      <c r="A85" s="82">
        <v>83</v>
      </c>
      <c r="B85" s="82" t="s">
        <v>614</v>
      </c>
      <c r="C85" s="82">
        <v>83</v>
      </c>
      <c r="D85" s="88">
        <v>60</v>
      </c>
      <c r="E85" s="87" t="s">
        <v>582</v>
      </c>
      <c r="F85" s="84">
        <v>20419026809</v>
      </c>
      <c r="G85" s="31">
        <v>2011</v>
      </c>
      <c r="H85" s="51" t="s">
        <v>10</v>
      </c>
      <c r="I85" s="32" t="s">
        <v>9</v>
      </c>
      <c r="J85" s="18" t="s">
        <v>311</v>
      </c>
      <c r="K85" s="70" t="s">
        <v>385</v>
      </c>
      <c r="L85" s="20" t="s">
        <v>362</v>
      </c>
      <c r="M85" s="78">
        <f t="shared" si="3"/>
        <v>43.889275120813195</v>
      </c>
      <c r="N85" s="99">
        <v>60</v>
      </c>
      <c r="O85" s="167">
        <v>3.54</v>
      </c>
      <c r="P85" s="178">
        <f t="shared" si="4"/>
        <v>40.349275120813196</v>
      </c>
      <c r="Q85" s="177">
        <f t="shared" si="6"/>
        <v>0.009998333611064822</v>
      </c>
    </row>
    <row r="86" spans="1:17" ht="15" customHeight="1">
      <c r="A86" s="82">
        <v>84</v>
      </c>
      <c r="B86" s="82" t="s">
        <v>615</v>
      </c>
      <c r="C86" s="82">
        <v>84</v>
      </c>
      <c r="D86" s="88">
        <v>60</v>
      </c>
      <c r="E86" s="87" t="s">
        <v>583</v>
      </c>
      <c r="F86" s="84">
        <v>20419026809</v>
      </c>
      <c r="G86" s="31">
        <v>2011</v>
      </c>
      <c r="H86" s="51" t="s">
        <v>10</v>
      </c>
      <c r="I86" s="32" t="s">
        <v>9</v>
      </c>
      <c r="J86" s="18" t="s">
        <v>315</v>
      </c>
      <c r="K86" s="70" t="s">
        <v>491</v>
      </c>
      <c r="L86" s="20" t="s">
        <v>362</v>
      </c>
      <c r="M86" s="78">
        <f t="shared" si="3"/>
        <v>43.889275120813195</v>
      </c>
      <c r="N86" s="99">
        <v>60</v>
      </c>
      <c r="O86" s="167">
        <v>3.54</v>
      </c>
      <c r="P86" s="178">
        <f t="shared" si="4"/>
        <v>40.349275120813196</v>
      </c>
      <c r="Q86" s="177">
        <f t="shared" si="6"/>
        <v>0.009998333611064822</v>
      </c>
    </row>
    <row r="87" spans="1:17" ht="15" customHeight="1">
      <c r="A87" s="82">
        <v>85</v>
      </c>
      <c r="B87" s="82" t="s">
        <v>616</v>
      </c>
      <c r="C87" s="82">
        <v>85</v>
      </c>
      <c r="D87" s="88">
        <v>60</v>
      </c>
      <c r="E87" s="87" t="s">
        <v>584</v>
      </c>
      <c r="F87" s="84">
        <v>20419026809</v>
      </c>
      <c r="G87" s="31">
        <v>2011</v>
      </c>
      <c r="H87" s="51" t="s">
        <v>10</v>
      </c>
      <c r="I87" s="32" t="s">
        <v>9</v>
      </c>
      <c r="J87" s="18" t="s">
        <v>312</v>
      </c>
      <c r="K87" s="70" t="s">
        <v>387</v>
      </c>
      <c r="L87" s="20" t="s">
        <v>362</v>
      </c>
      <c r="M87" s="78">
        <f t="shared" si="3"/>
        <v>43.889275120813195</v>
      </c>
      <c r="N87" s="99">
        <v>60</v>
      </c>
      <c r="O87" s="167">
        <v>3.54</v>
      </c>
      <c r="P87" s="178">
        <f t="shared" si="4"/>
        <v>40.349275120813196</v>
      </c>
      <c r="Q87" s="177">
        <f t="shared" si="6"/>
        <v>0.009998333611064822</v>
      </c>
    </row>
    <row r="88" spans="1:17" ht="15" customHeight="1">
      <c r="A88" s="82">
        <v>86</v>
      </c>
      <c r="B88" s="82" t="s">
        <v>617</v>
      </c>
      <c r="C88" s="82">
        <v>86</v>
      </c>
      <c r="D88" s="88">
        <v>60</v>
      </c>
      <c r="E88" s="87" t="s">
        <v>585</v>
      </c>
      <c r="F88" s="84">
        <v>20419026809</v>
      </c>
      <c r="G88" s="31">
        <v>2011</v>
      </c>
      <c r="H88" s="51" t="s">
        <v>10</v>
      </c>
      <c r="I88" s="32" t="s">
        <v>9</v>
      </c>
      <c r="J88" s="18" t="s">
        <v>313</v>
      </c>
      <c r="K88" s="70" t="s">
        <v>637</v>
      </c>
      <c r="L88" s="20" t="s">
        <v>362</v>
      </c>
      <c r="M88" s="78">
        <f t="shared" si="3"/>
        <v>43.889275120813195</v>
      </c>
      <c r="N88" s="99">
        <v>60</v>
      </c>
      <c r="O88" s="167">
        <v>3.54</v>
      </c>
      <c r="P88" s="178">
        <f t="shared" si="4"/>
        <v>40.349275120813196</v>
      </c>
      <c r="Q88" s="177">
        <f t="shared" si="6"/>
        <v>0.009998333611064822</v>
      </c>
    </row>
    <row r="89" spans="1:17" ht="15" customHeight="1">
      <c r="A89" s="82">
        <v>87</v>
      </c>
      <c r="B89" s="82" t="s">
        <v>618</v>
      </c>
      <c r="C89" s="82">
        <v>87</v>
      </c>
      <c r="D89" s="88">
        <v>60</v>
      </c>
      <c r="E89" s="87" t="s">
        <v>586</v>
      </c>
      <c r="F89" s="84">
        <v>20419026809</v>
      </c>
      <c r="G89" s="31">
        <v>2011</v>
      </c>
      <c r="H89" s="51" t="s">
        <v>10</v>
      </c>
      <c r="I89" s="32" t="s">
        <v>9</v>
      </c>
      <c r="J89" s="18" t="s">
        <v>314</v>
      </c>
      <c r="K89" s="70" t="s">
        <v>389</v>
      </c>
      <c r="L89" s="20" t="s">
        <v>362</v>
      </c>
      <c r="M89" s="78">
        <f t="shared" si="3"/>
        <v>43.889275120813195</v>
      </c>
      <c r="N89" s="99">
        <v>60</v>
      </c>
      <c r="O89" s="167">
        <v>3.54</v>
      </c>
      <c r="P89" s="178">
        <f t="shared" si="4"/>
        <v>40.349275120813196</v>
      </c>
      <c r="Q89" s="177">
        <f t="shared" si="6"/>
        <v>0.009998333611064822</v>
      </c>
    </row>
    <row r="90" spans="1:17" ht="15" customHeight="1">
      <c r="A90" s="82">
        <v>88</v>
      </c>
      <c r="B90" s="82" t="s">
        <v>619</v>
      </c>
      <c r="C90" s="82">
        <v>88</v>
      </c>
      <c r="D90" s="88">
        <v>125</v>
      </c>
      <c r="E90" s="87" t="s">
        <v>606</v>
      </c>
      <c r="F90" s="84">
        <v>20419026809</v>
      </c>
      <c r="G90" s="31">
        <v>2011</v>
      </c>
      <c r="H90" s="51" t="s">
        <v>10</v>
      </c>
      <c r="I90" s="32" t="s">
        <v>9</v>
      </c>
      <c r="J90" s="67" t="s">
        <v>431</v>
      </c>
      <c r="K90" s="20" t="s">
        <v>492</v>
      </c>
      <c r="L90" s="20" t="s">
        <v>493</v>
      </c>
      <c r="M90" s="78">
        <f t="shared" si="3"/>
        <v>87.6009898350275</v>
      </c>
      <c r="N90" s="99">
        <v>125</v>
      </c>
      <c r="O90" s="167">
        <v>3.54</v>
      </c>
      <c r="P90" s="178">
        <f t="shared" si="4"/>
        <v>84.0609898350275</v>
      </c>
      <c r="Q90" s="177">
        <f>+N90/$N$93</f>
        <v>0.02082986168971838</v>
      </c>
    </row>
    <row r="91" spans="1:17" ht="15" customHeight="1">
      <c r="A91" s="82">
        <v>89</v>
      </c>
      <c r="B91" s="82" t="s">
        <v>620</v>
      </c>
      <c r="C91" s="82">
        <v>89</v>
      </c>
      <c r="D91" s="88">
        <v>90</v>
      </c>
      <c r="E91" s="87" t="s">
        <v>607</v>
      </c>
      <c r="F91" s="84">
        <v>20419026809</v>
      </c>
      <c r="G91" s="31">
        <v>2011</v>
      </c>
      <c r="H91" s="51" t="s">
        <v>10</v>
      </c>
      <c r="I91" s="32" t="s">
        <v>9</v>
      </c>
      <c r="J91" s="67" t="s">
        <v>431</v>
      </c>
      <c r="K91" s="20" t="s">
        <v>494</v>
      </c>
      <c r="L91" s="20" t="s">
        <v>495</v>
      </c>
      <c r="M91" s="78">
        <f t="shared" si="3"/>
        <v>64.0639126812198</v>
      </c>
      <c r="N91" s="99">
        <v>90</v>
      </c>
      <c r="O91" s="167">
        <v>3.54</v>
      </c>
      <c r="P91" s="178">
        <f t="shared" si="4"/>
        <v>60.5239126812198</v>
      </c>
      <c r="Q91" s="177">
        <f>+N91/$N$93</f>
        <v>0.014997500416597235</v>
      </c>
    </row>
    <row r="92" spans="1:17" ht="15" customHeight="1" thickBot="1">
      <c r="A92" s="82">
        <v>90</v>
      </c>
      <c r="B92" s="82" t="s">
        <v>621</v>
      </c>
      <c r="C92" s="82">
        <v>90</v>
      </c>
      <c r="D92" s="88">
        <v>90</v>
      </c>
      <c r="E92" s="87" t="s">
        <v>608</v>
      </c>
      <c r="F92" s="84">
        <v>20419026809</v>
      </c>
      <c r="G92" s="31">
        <v>2011</v>
      </c>
      <c r="H92" s="51" t="s">
        <v>10</v>
      </c>
      <c r="I92" s="32" t="s">
        <v>9</v>
      </c>
      <c r="J92" s="67" t="s">
        <v>431</v>
      </c>
      <c r="K92" s="20" t="s">
        <v>496</v>
      </c>
      <c r="L92" s="25" t="s">
        <v>497</v>
      </c>
      <c r="M92" s="78">
        <f t="shared" si="3"/>
        <v>64.0639126812198</v>
      </c>
      <c r="N92" s="99">
        <v>90</v>
      </c>
      <c r="O92" s="167">
        <v>3.54</v>
      </c>
      <c r="P92" s="179">
        <f t="shared" si="4"/>
        <v>60.5239126812198</v>
      </c>
      <c r="Q92" s="177">
        <f>+N92/$N$93</f>
        <v>0.014997500416597235</v>
      </c>
    </row>
    <row r="93" spans="1:17" s="61" customFormat="1" ht="15" customHeight="1" thickBot="1">
      <c r="A93" s="33"/>
      <c r="B93" s="33"/>
      <c r="C93" s="33"/>
      <c r="D93" s="33"/>
      <c r="E93" s="33"/>
      <c r="F93" s="33"/>
      <c r="G93" s="34"/>
      <c r="H93" s="63"/>
      <c r="I93" s="35"/>
      <c r="J93" s="64"/>
      <c r="K93" s="65"/>
      <c r="L93" s="79" t="s">
        <v>396</v>
      </c>
      <c r="M93" s="166">
        <v>4582.6</v>
      </c>
      <c r="N93" s="181">
        <f>SUM(N3:N92)</f>
        <v>6001</v>
      </c>
      <c r="O93" s="167">
        <f>SUM(O3:O92)</f>
        <v>547.0008333600008</v>
      </c>
      <c r="P93" s="180">
        <v>4035.6</v>
      </c>
      <c r="Q93" s="106">
        <f>SUM(Q3:Q92)</f>
        <v>0.9999999999999994</v>
      </c>
    </row>
    <row r="94" spans="1:17" s="160" customFormat="1" ht="15" customHeight="1">
      <c r="A94" s="33"/>
      <c r="B94" s="33"/>
      <c r="C94" s="33"/>
      <c r="D94" s="33"/>
      <c r="E94" s="33"/>
      <c r="F94" s="33"/>
      <c r="G94" s="34"/>
      <c r="H94" s="63"/>
      <c r="I94" s="35"/>
      <c r="J94" s="64"/>
      <c r="K94" s="65"/>
      <c r="L94" s="173"/>
      <c r="M94" s="80"/>
      <c r="N94" s="80"/>
      <c r="O94" s="175"/>
      <c r="P94" s="175"/>
      <c r="Q94" s="176"/>
    </row>
    <row r="95" spans="1:17" ht="15" customHeight="1">
      <c r="A95" s="33"/>
      <c r="B95" s="33"/>
      <c r="C95" s="33"/>
      <c r="D95" s="33"/>
      <c r="E95" s="33"/>
      <c r="F95" s="26" t="s">
        <v>0</v>
      </c>
      <c r="G95" s="26"/>
      <c r="H95" s="26"/>
      <c r="I95" s="26"/>
      <c r="J95" s="36"/>
      <c r="K95" s="36"/>
      <c r="L95" s="36"/>
      <c r="M95" s="174"/>
      <c r="N95" s="80"/>
      <c r="O95" s="175"/>
      <c r="P95" s="175"/>
      <c r="Q95" s="61"/>
    </row>
    <row r="96" spans="1:17" ht="15" customHeight="1">
      <c r="A96" s="33"/>
      <c r="B96" s="33"/>
      <c r="C96" s="33"/>
      <c r="D96" s="33"/>
      <c r="E96" s="33"/>
      <c r="F96" s="83" t="s">
        <v>1</v>
      </c>
      <c r="G96" s="28" t="s">
        <v>2</v>
      </c>
      <c r="H96" s="29" t="s">
        <v>3</v>
      </c>
      <c r="I96" s="1" t="s">
        <v>4</v>
      </c>
      <c r="J96" s="39" t="s">
        <v>5</v>
      </c>
      <c r="K96" s="38" t="s">
        <v>6</v>
      </c>
      <c r="L96" s="40" t="s">
        <v>7</v>
      </c>
      <c r="M96" s="38" t="s">
        <v>8</v>
      </c>
      <c r="N96" s="80"/>
      <c r="O96" s="175"/>
      <c r="P96" s="175"/>
      <c r="Q96" s="61"/>
    </row>
    <row r="97" spans="1:17" ht="15" customHeight="1">
      <c r="A97" s="82"/>
      <c r="B97" s="82"/>
      <c r="C97" s="82"/>
      <c r="D97" s="82"/>
      <c r="E97" s="82"/>
      <c r="F97" s="84">
        <v>20419026809</v>
      </c>
      <c r="G97" s="31">
        <v>2011</v>
      </c>
      <c r="H97" s="51" t="s">
        <v>10</v>
      </c>
      <c r="I97" s="32" t="s">
        <v>14</v>
      </c>
      <c r="J97" s="43" t="s">
        <v>11</v>
      </c>
      <c r="K97" s="23" t="s">
        <v>398</v>
      </c>
      <c r="L97" s="21" t="s">
        <v>247</v>
      </c>
      <c r="M97" s="55">
        <v>347.996466</v>
      </c>
      <c r="N97" s="80"/>
      <c r="O97" s="175"/>
      <c r="P97" s="175"/>
      <c r="Q97" s="61"/>
    </row>
    <row r="98" spans="1:17" ht="15" customHeight="1">
      <c r="A98" s="82"/>
      <c r="B98" s="82"/>
      <c r="C98" s="82"/>
      <c r="D98" s="82"/>
      <c r="E98" s="82"/>
      <c r="F98" s="84">
        <v>20419026809</v>
      </c>
      <c r="G98" s="31">
        <v>2011</v>
      </c>
      <c r="H98" s="51" t="s">
        <v>10</v>
      </c>
      <c r="I98" s="32" t="s">
        <v>14</v>
      </c>
      <c r="J98" s="43" t="s">
        <v>197</v>
      </c>
      <c r="K98" s="24" t="s">
        <v>399</v>
      </c>
      <c r="L98" s="21" t="s">
        <v>248</v>
      </c>
      <c r="M98" s="55">
        <v>237.169566</v>
      </c>
      <c r="N98" s="80"/>
      <c r="O98" s="175"/>
      <c r="P98" s="175"/>
      <c r="Q98" s="61"/>
    </row>
    <row r="99" spans="1:13" ht="15" customHeight="1">
      <c r="A99" s="82"/>
      <c r="B99" s="82"/>
      <c r="C99" s="82"/>
      <c r="D99" s="82"/>
      <c r="E99" s="82"/>
      <c r="F99" s="84">
        <v>20419026809</v>
      </c>
      <c r="G99" s="31">
        <v>2011</v>
      </c>
      <c r="H99" s="51" t="s">
        <v>10</v>
      </c>
      <c r="I99" s="32" t="s">
        <v>14</v>
      </c>
      <c r="J99" s="43" t="s">
        <v>199</v>
      </c>
      <c r="K99" s="46" t="s">
        <v>243</v>
      </c>
      <c r="L99" s="21" t="s">
        <v>249</v>
      </c>
      <c r="M99" s="55">
        <v>90.87805800000001</v>
      </c>
    </row>
    <row r="100" spans="1:13" ht="15" customHeight="1">
      <c r="A100" s="82"/>
      <c r="B100" s="82"/>
      <c r="C100" s="82"/>
      <c r="D100" s="82"/>
      <c r="E100" s="82"/>
      <c r="F100" s="84">
        <v>20419026809</v>
      </c>
      <c r="G100" s="31">
        <v>2011</v>
      </c>
      <c r="H100" s="51" t="s">
        <v>10</v>
      </c>
      <c r="I100" s="32" t="s">
        <v>14</v>
      </c>
      <c r="J100" s="43" t="s">
        <v>198</v>
      </c>
      <c r="K100" s="46" t="s">
        <v>405</v>
      </c>
      <c r="L100" s="21" t="s">
        <v>250</v>
      </c>
      <c r="M100" s="55">
        <v>236.061297</v>
      </c>
    </row>
    <row r="101" spans="1:13" ht="15" customHeight="1">
      <c r="A101" s="82"/>
      <c r="B101" s="82"/>
      <c r="C101" s="82"/>
      <c r="D101" s="82"/>
      <c r="E101" s="82"/>
      <c r="F101" s="84">
        <v>20419026809</v>
      </c>
      <c r="G101" s="31">
        <v>2011</v>
      </c>
      <c r="H101" s="51" t="s">
        <v>10</v>
      </c>
      <c r="I101" s="32" t="s">
        <v>14</v>
      </c>
      <c r="J101" s="15" t="s">
        <v>190</v>
      </c>
      <c r="K101" s="46" t="s">
        <v>218</v>
      </c>
      <c r="L101" s="20" t="s">
        <v>277</v>
      </c>
      <c r="M101" s="53">
        <v>282.45</v>
      </c>
    </row>
    <row r="102" spans="1:13" ht="15" customHeight="1">
      <c r="A102" s="82"/>
      <c r="B102" s="82"/>
      <c r="C102" s="82"/>
      <c r="D102" s="82"/>
      <c r="E102" s="82"/>
      <c r="F102" s="84">
        <v>20419026809</v>
      </c>
      <c r="G102" s="31">
        <v>2011</v>
      </c>
      <c r="H102" s="51" t="s">
        <v>10</v>
      </c>
      <c r="I102" s="32" t="s">
        <v>14</v>
      </c>
      <c r="J102" s="43" t="s">
        <v>200</v>
      </c>
      <c r="K102" s="17" t="s">
        <v>318</v>
      </c>
      <c r="L102" s="21" t="s">
        <v>251</v>
      </c>
      <c r="M102" s="55">
        <v>1554.901407</v>
      </c>
    </row>
    <row r="103" spans="1:13" ht="15" customHeight="1">
      <c r="A103" s="82"/>
      <c r="B103" s="82"/>
      <c r="C103" s="82"/>
      <c r="D103" s="82"/>
      <c r="E103" s="82"/>
      <c r="F103" s="84">
        <v>20419026809</v>
      </c>
      <c r="G103" s="31">
        <v>2011</v>
      </c>
      <c r="H103" s="51" t="s">
        <v>10</v>
      </c>
      <c r="I103" s="32" t="s">
        <v>14</v>
      </c>
      <c r="J103" s="43" t="s">
        <v>202</v>
      </c>
      <c r="K103" s="46" t="s">
        <v>397</v>
      </c>
      <c r="L103" s="21" t="s">
        <v>395</v>
      </c>
      <c r="M103" s="58">
        <v>255.6</v>
      </c>
    </row>
    <row r="104" spans="1:13" ht="15" customHeight="1">
      <c r="A104" s="82"/>
      <c r="B104" s="82"/>
      <c r="C104" s="82"/>
      <c r="D104" s="82"/>
      <c r="E104" s="82"/>
      <c r="F104" s="84">
        <v>20419026809</v>
      </c>
      <c r="G104" s="31">
        <v>2011</v>
      </c>
      <c r="H104" s="51" t="s">
        <v>10</v>
      </c>
      <c r="I104" s="32" t="s">
        <v>14</v>
      </c>
      <c r="J104" s="43" t="s">
        <v>231</v>
      </c>
      <c r="K104" s="18" t="s">
        <v>244</v>
      </c>
      <c r="L104" s="21" t="s">
        <v>252</v>
      </c>
      <c r="M104" s="58">
        <v>472.08</v>
      </c>
    </row>
    <row r="105" spans="1:13" ht="15" customHeight="1">
      <c r="A105" s="82"/>
      <c r="B105" s="82"/>
      <c r="C105" s="82"/>
      <c r="D105" s="82"/>
      <c r="E105" s="82"/>
      <c r="F105" s="84">
        <v>20419026809</v>
      </c>
      <c r="G105" s="31">
        <v>2011</v>
      </c>
      <c r="H105" s="51" t="s">
        <v>10</v>
      </c>
      <c r="I105" s="32" t="s">
        <v>14</v>
      </c>
      <c r="J105" s="43" t="s">
        <v>201</v>
      </c>
      <c r="K105" s="46" t="s">
        <v>336</v>
      </c>
      <c r="L105" s="21" t="s">
        <v>253</v>
      </c>
      <c r="M105" s="54">
        <v>488.79</v>
      </c>
    </row>
    <row r="106" spans="1:13" ht="15" customHeight="1">
      <c r="A106" s="82"/>
      <c r="B106" s="82"/>
      <c r="C106" s="82"/>
      <c r="D106" s="82"/>
      <c r="E106" s="82"/>
      <c r="F106" s="84">
        <v>20419026809</v>
      </c>
      <c r="G106" s="31">
        <v>2011</v>
      </c>
      <c r="H106" s="51" t="s">
        <v>10</v>
      </c>
      <c r="I106" s="32" t="s">
        <v>14</v>
      </c>
      <c r="J106" s="43" t="s">
        <v>230</v>
      </c>
      <c r="K106" s="19" t="s">
        <v>217</v>
      </c>
      <c r="L106" s="21" t="s">
        <v>254</v>
      </c>
      <c r="M106" s="59">
        <v>160.7</v>
      </c>
    </row>
    <row r="107" spans="1:13" ht="15" customHeight="1">
      <c r="A107" s="82"/>
      <c r="B107" s="82"/>
      <c r="C107" s="82"/>
      <c r="D107" s="82"/>
      <c r="E107" s="82"/>
      <c r="F107" s="84">
        <v>20419026809</v>
      </c>
      <c r="G107" s="31">
        <v>2011</v>
      </c>
      <c r="H107" s="51" t="s">
        <v>10</v>
      </c>
      <c r="I107" s="32" t="s">
        <v>14</v>
      </c>
      <c r="J107" s="43" t="s">
        <v>189</v>
      </c>
      <c r="K107" s="22" t="s">
        <v>245</v>
      </c>
      <c r="L107" s="21" t="s">
        <v>255</v>
      </c>
      <c r="M107" s="58">
        <v>1186.04</v>
      </c>
    </row>
    <row r="108" spans="1:13" ht="15" customHeight="1">
      <c r="A108" s="82"/>
      <c r="B108" s="82"/>
      <c r="C108" s="82"/>
      <c r="D108" s="82"/>
      <c r="E108" s="82"/>
      <c r="F108" s="84">
        <v>20419026809</v>
      </c>
      <c r="G108" s="31">
        <v>2011</v>
      </c>
      <c r="H108" s="51" t="s">
        <v>10</v>
      </c>
      <c r="I108" s="32" t="s">
        <v>14</v>
      </c>
      <c r="J108" s="43" t="s">
        <v>203</v>
      </c>
      <c r="K108" s="18" t="s">
        <v>400</v>
      </c>
      <c r="L108" s="21" t="s">
        <v>271</v>
      </c>
      <c r="M108" s="55">
        <v>1203.580134</v>
      </c>
    </row>
    <row r="109" spans="1:13" ht="15" customHeight="1">
      <c r="A109" s="82"/>
      <c r="B109" s="82"/>
      <c r="C109" s="82"/>
      <c r="D109" s="82"/>
      <c r="E109" s="82"/>
      <c r="F109" s="84">
        <v>20419026809</v>
      </c>
      <c r="G109" s="31">
        <v>2011</v>
      </c>
      <c r="H109" s="51" t="s">
        <v>10</v>
      </c>
      <c r="I109" s="32" t="s">
        <v>14</v>
      </c>
      <c r="J109" s="43" t="s">
        <v>204</v>
      </c>
      <c r="K109" s="46" t="s">
        <v>232</v>
      </c>
      <c r="L109" s="21" t="s">
        <v>256</v>
      </c>
      <c r="M109" s="55">
        <v>1855.242306</v>
      </c>
    </row>
    <row r="110" spans="1:13" ht="15" customHeight="1">
      <c r="A110" s="82"/>
      <c r="B110" s="82"/>
      <c r="C110" s="82"/>
      <c r="D110" s="82"/>
      <c r="E110" s="82"/>
      <c r="F110" s="84">
        <v>20419026809</v>
      </c>
      <c r="G110" s="31">
        <v>2011</v>
      </c>
      <c r="H110" s="51" t="s">
        <v>10</v>
      </c>
      <c r="I110" s="32" t="s">
        <v>14</v>
      </c>
      <c r="J110" s="43" t="s">
        <v>205</v>
      </c>
      <c r="K110" s="46" t="s">
        <v>402</v>
      </c>
      <c r="L110" s="21" t="s">
        <v>257</v>
      </c>
      <c r="M110" s="55">
        <v>480.98874600000005</v>
      </c>
    </row>
    <row r="111" spans="1:13" ht="15" customHeight="1">
      <c r="A111" s="82"/>
      <c r="B111" s="82"/>
      <c r="C111" s="82"/>
      <c r="D111" s="82"/>
      <c r="E111" s="82"/>
      <c r="F111" s="84">
        <v>20419026809</v>
      </c>
      <c r="G111" s="31">
        <v>2011</v>
      </c>
      <c r="H111" s="51" t="s">
        <v>10</v>
      </c>
      <c r="I111" s="32" t="s">
        <v>14</v>
      </c>
      <c r="J111" s="15" t="s">
        <v>191</v>
      </c>
      <c r="K111" s="46" t="s">
        <v>403</v>
      </c>
      <c r="L111" s="20" t="s">
        <v>258</v>
      </c>
      <c r="M111" s="58">
        <v>217.5</v>
      </c>
    </row>
    <row r="112" spans="1:13" ht="15" customHeight="1">
      <c r="A112" s="82"/>
      <c r="B112" s="82"/>
      <c r="C112" s="82"/>
      <c r="D112" s="82"/>
      <c r="E112" s="82"/>
      <c r="F112" s="84">
        <v>20419026809</v>
      </c>
      <c r="G112" s="31">
        <v>2011</v>
      </c>
      <c r="H112" s="51" t="s">
        <v>10</v>
      </c>
      <c r="I112" s="32" t="s">
        <v>14</v>
      </c>
      <c r="J112" s="15" t="s">
        <v>192</v>
      </c>
      <c r="K112" s="46" t="s">
        <v>401</v>
      </c>
      <c r="L112" s="20" t="s">
        <v>259</v>
      </c>
      <c r="M112" s="58">
        <v>1200.5</v>
      </c>
    </row>
    <row r="113" spans="1:13" ht="15" customHeight="1">
      <c r="A113" s="82"/>
      <c r="B113" s="82"/>
      <c r="C113" s="82"/>
      <c r="D113" s="82"/>
      <c r="E113" s="82"/>
      <c r="F113" s="84">
        <v>20419026809</v>
      </c>
      <c r="G113" s="31">
        <v>2011</v>
      </c>
      <c r="H113" s="51" t="s">
        <v>10</v>
      </c>
      <c r="I113" s="32" t="s">
        <v>14</v>
      </c>
      <c r="J113" s="15" t="s">
        <v>206</v>
      </c>
      <c r="K113" s="46" t="s">
        <v>234</v>
      </c>
      <c r="L113" s="20" t="s">
        <v>260</v>
      </c>
      <c r="M113" s="55">
        <v>345.779928</v>
      </c>
    </row>
    <row r="114" spans="1:13" ht="15" customHeight="1">
      <c r="A114" s="82"/>
      <c r="B114" s="82"/>
      <c r="C114" s="82"/>
      <c r="D114" s="82"/>
      <c r="E114" s="82"/>
      <c r="F114" s="84">
        <v>20419026809</v>
      </c>
      <c r="G114" s="31">
        <v>2011</v>
      </c>
      <c r="H114" s="51" t="s">
        <v>10</v>
      </c>
      <c r="I114" s="32" t="s">
        <v>14</v>
      </c>
      <c r="J114" s="15" t="s">
        <v>278</v>
      </c>
      <c r="K114" s="46" t="s">
        <v>279</v>
      </c>
      <c r="L114" s="20" t="s">
        <v>280</v>
      </c>
      <c r="M114" s="55">
        <v>652.770441</v>
      </c>
    </row>
    <row r="115" spans="1:13" ht="15" customHeight="1">
      <c r="A115" s="82"/>
      <c r="B115" s="82"/>
      <c r="C115" s="82"/>
      <c r="D115" s="82"/>
      <c r="E115" s="82"/>
      <c r="F115" s="84">
        <v>20419026809</v>
      </c>
      <c r="G115" s="31">
        <v>2011</v>
      </c>
      <c r="H115" s="51" t="s">
        <v>10</v>
      </c>
      <c r="I115" s="32" t="s">
        <v>14</v>
      </c>
      <c r="J115" s="43" t="s">
        <v>195</v>
      </c>
      <c r="K115" s="46" t="s">
        <v>236</v>
      </c>
      <c r="L115" s="21" t="s">
        <v>261</v>
      </c>
      <c r="M115" s="53">
        <v>20</v>
      </c>
    </row>
    <row r="116" spans="1:13" ht="15" customHeight="1">
      <c r="A116" s="82"/>
      <c r="B116" s="82"/>
      <c r="C116" s="82"/>
      <c r="D116" s="82"/>
      <c r="E116" s="82"/>
      <c r="F116" s="84">
        <v>20419026809</v>
      </c>
      <c r="G116" s="31">
        <v>2011</v>
      </c>
      <c r="H116" s="51" t="s">
        <v>10</v>
      </c>
      <c r="I116" s="32" t="s">
        <v>14</v>
      </c>
      <c r="J116" s="47" t="s">
        <v>196</v>
      </c>
      <c r="K116" s="46" t="s">
        <v>237</v>
      </c>
      <c r="L116" s="41" t="s">
        <v>262</v>
      </c>
      <c r="M116" s="53">
        <v>290.5</v>
      </c>
    </row>
    <row r="117" spans="1:13" ht="15" customHeight="1">
      <c r="A117" s="82"/>
      <c r="B117" s="82"/>
      <c r="C117" s="82"/>
      <c r="D117" s="82"/>
      <c r="E117" s="82"/>
      <c r="F117" s="84">
        <v>20419026809</v>
      </c>
      <c r="G117" s="31">
        <v>2011</v>
      </c>
      <c r="H117" s="51" t="s">
        <v>10</v>
      </c>
      <c r="I117" s="32" t="s">
        <v>14</v>
      </c>
      <c r="J117" s="47" t="s">
        <v>274</v>
      </c>
      <c r="K117" s="46" t="s">
        <v>275</v>
      </c>
      <c r="L117" s="41" t="s">
        <v>276</v>
      </c>
      <c r="M117" s="55">
        <v>1281.158964</v>
      </c>
    </row>
    <row r="118" spans="1:13" ht="15" customHeight="1">
      <c r="A118" s="82"/>
      <c r="B118" s="82"/>
      <c r="C118" s="82"/>
      <c r="D118" s="82"/>
      <c r="E118" s="82"/>
      <c r="F118" s="84">
        <v>20419026809</v>
      </c>
      <c r="G118" s="31">
        <v>2011</v>
      </c>
      <c r="H118" s="51" t="s">
        <v>10</v>
      </c>
      <c r="I118" s="32" t="s">
        <v>14</v>
      </c>
      <c r="J118" s="43" t="s">
        <v>207</v>
      </c>
      <c r="K118" s="46" t="s">
        <v>292</v>
      </c>
      <c r="L118" s="21" t="s">
        <v>263</v>
      </c>
      <c r="M118" s="55">
        <v>530.860851</v>
      </c>
    </row>
    <row r="119" spans="1:13" ht="15" customHeight="1">
      <c r="A119" s="82"/>
      <c r="B119" s="82"/>
      <c r="C119" s="82"/>
      <c r="D119" s="82"/>
      <c r="E119" s="82"/>
      <c r="F119" s="84">
        <v>20419026809</v>
      </c>
      <c r="G119" s="31">
        <v>2011</v>
      </c>
      <c r="H119" s="51" t="s">
        <v>10</v>
      </c>
      <c r="I119" s="32" t="s">
        <v>14</v>
      </c>
      <c r="J119" s="43" t="s">
        <v>208</v>
      </c>
      <c r="K119" s="46" t="s">
        <v>237</v>
      </c>
      <c r="L119" s="21" t="s">
        <v>281</v>
      </c>
      <c r="M119" s="55">
        <v>341.346852</v>
      </c>
    </row>
    <row r="120" spans="1:13" ht="15" customHeight="1">
      <c r="A120" s="82"/>
      <c r="B120" s="82"/>
      <c r="C120" s="82"/>
      <c r="D120" s="82"/>
      <c r="E120" s="82"/>
      <c r="F120" s="84">
        <v>20419026809</v>
      </c>
      <c r="G120" s="31">
        <v>2011</v>
      </c>
      <c r="H120" s="51" t="s">
        <v>10</v>
      </c>
      <c r="I120" s="32" t="s">
        <v>14</v>
      </c>
      <c r="J120" s="43" t="s">
        <v>209</v>
      </c>
      <c r="K120" s="18" t="s">
        <v>238</v>
      </c>
      <c r="L120" s="21" t="s">
        <v>264</v>
      </c>
      <c r="M120" s="55">
        <v>602.9</v>
      </c>
    </row>
    <row r="121" spans="1:13" ht="15" customHeight="1">
      <c r="A121" s="82"/>
      <c r="B121" s="82"/>
      <c r="C121" s="82"/>
      <c r="D121" s="82"/>
      <c r="E121" s="82"/>
      <c r="F121" s="84">
        <v>20419026809</v>
      </c>
      <c r="G121" s="31">
        <v>2011</v>
      </c>
      <c r="H121" s="51" t="s">
        <v>10</v>
      </c>
      <c r="I121" s="32" t="s">
        <v>14</v>
      </c>
      <c r="J121" s="43" t="s">
        <v>210</v>
      </c>
      <c r="K121" s="46" t="s">
        <v>228</v>
      </c>
      <c r="L121" s="21" t="s">
        <v>265</v>
      </c>
      <c r="M121" s="55">
        <v>361.29</v>
      </c>
    </row>
    <row r="122" spans="1:13" ht="15" customHeight="1">
      <c r="A122" s="82"/>
      <c r="B122" s="82"/>
      <c r="C122" s="82"/>
      <c r="D122" s="82"/>
      <c r="E122" s="82"/>
      <c r="F122" s="84">
        <v>20419026809</v>
      </c>
      <c r="G122" s="31">
        <v>2011</v>
      </c>
      <c r="H122" s="51" t="s">
        <v>10</v>
      </c>
      <c r="I122" s="32" t="s">
        <v>14</v>
      </c>
      <c r="J122" s="47" t="s">
        <v>193</v>
      </c>
      <c r="K122" s="46" t="s">
        <v>242</v>
      </c>
      <c r="L122" s="41" t="s">
        <v>266</v>
      </c>
      <c r="M122" s="53">
        <v>84.3</v>
      </c>
    </row>
    <row r="123" spans="1:13" ht="15" customHeight="1">
      <c r="A123" s="82"/>
      <c r="B123" s="82"/>
      <c r="C123" s="82"/>
      <c r="D123" s="82"/>
      <c r="E123" s="82"/>
      <c r="F123" s="84">
        <v>20419026809</v>
      </c>
      <c r="G123" s="31">
        <v>2011</v>
      </c>
      <c r="H123" s="51" t="s">
        <v>10</v>
      </c>
      <c r="I123" s="32" t="s">
        <v>14</v>
      </c>
      <c r="J123" s="43" t="s">
        <v>211</v>
      </c>
      <c r="K123" s="46" t="s">
        <v>227</v>
      </c>
      <c r="L123" s="21" t="s">
        <v>267</v>
      </c>
      <c r="M123" s="56">
        <v>632.16</v>
      </c>
    </row>
    <row r="124" spans="1:13" ht="15" customHeight="1">
      <c r="A124" s="82"/>
      <c r="B124" s="82"/>
      <c r="C124" s="82"/>
      <c r="D124" s="82"/>
      <c r="E124" s="82"/>
      <c r="F124" s="84">
        <v>20419026809</v>
      </c>
      <c r="G124" s="31">
        <v>2011</v>
      </c>
      <c r="H124" s="51" t="s">
        <v>10</v>
      </c>
      <c r="I124" s="32" t="s">
        <v>14</v>
      </c>
      <c r="J124" s="15" t="s">
        <v>188</v>
      </c>
      <c r="K124" s="46" t="s">
        <v>239</v>
      </c>
      <c r="L124" s="20" t="s">
        <v>268</v>
      </c>
      <c r="M124" s="53">
        <v>287.6</v>
      </c>
    </row>
    <row r="125" spans="1:13" ht="15" customHeight="1">
      <c r="A125" s="82"/>
      <c r="B125" s="82"/>
      <c r="C125" s="82"/>
      <c r="D125" s="82"/>
      <c r="E125" s="82"/>
      <c r="F125" s="84">
        <v>20419026809</v>
      </c>
      <c r="G125" s="31">
        <v>2011</v>
      </c>
      <c r="H125" s="51" t="s">
        <v>10</v>
      </c>
      <c r="I125" s="32" t="s">
        <v>14</v>
      </c>
      <c r="J125" s="47" t="s">
        <v>194</v>
      </c>
      <c r="K125" s="46" t="s">
        <v>240</v>
      </c>
      <c r="L125" s="41" t="s">
        <v>269</v>
      </c>
      <c r="M125" s="53">
        <v>74.6</v>
      </c>
    </row>
    <row r="126" spans="1:13" ht="15" customHeight="1" thickBot="1">
      <c r="A126" s="82"/>
      <c r="B126" s="82"/>
      <c r="C126" s="82"/>
      <c r="D126" s="82"/>
      <c r="E126" s="82"/>
      <c r="F126" s="84">
        <v>20419026809</v>
      </c>
      <c r="G126" s="31">
        <v>2011</v>
      </c>
      <c r="H126" s="51" t="s">
        <v>10</v>
      </c>
      <c r="I126" s="32" t="s">
        <v>14</v>
      </c>
      <c r="J126" s="15" t="s">
        <v>212</v>
      </c>
      <c r="K126" s="46" t="s">
        <v>241</v>
      </c>
      <c r="L126" s="25" t="s">
        <v>270</v>
      </c>
      <c r="M126" s="56">
        <v>1046.01</v>
      </c>
    </row>
    <row r="127" spans="6:13" ht="15" customHeight="1" thickBot="1">
      <c r="F127" s="27"/>
      <c r="G127" s="27"/>
      <c r="H127" s="27"/>
      <c r="I127" s="27"/>
      <c r="J127" s="37"/>
      <c r="K127" s="37"/>
      <c r="L127" s="49" t="s">
        <v>229</v>
      </c>
      <c r="M127" s="50">
        <f>SUM(M97:M126)</f>
        <v>16821.755016000003</v>
      </c>
    </row>
  </sheetData>
  <sheetProtection/>
  <autoFilter ref="F2:N127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18.28125" style="0" customWidth="1"/>
    <col min="2" max="2" width="22.00390625" style="0" customWidth="1"/>
    <col min="3" max="3" width="19.140625" style="0" customWidth="1"/>
    <col min="4" max="4" width="19.00390625" style="0" customWidth="1"/>
    <col min="5" max="5" width="44.421875" style="0" customWidth="1"/>
    <col min="6" max="6" width="26.57421875" style="0" customWidth="1"/>
    <col min="7" max="7" width="40.421875" style="0" customWidth="1"/>
    <col min="8" max="8" width="21.421875" style="0" customWidth="1"/>
  </cols>
  <sheetData>
    <row r="1" spans="1:8" ht="15">
      <c r="A1" s="26" t="s">
        <v>0</v>
      </c>
      <c r="B1" s="26"/>
      <c r="C1" s="26"/>
      <c r="D1" s="26"/>
      <c r="E1" s="36"/>
      <c r="F1" s="36"/>
      <c r="G1" s="36"/>
      <c r="H1" s="42"/>
    </row>
    <row r="2" spans="1:8" ht="15">
      <c r="A2" s="28" t="s">
        <v>1</v>
      </c>
      <c r="B2" s="28" t="s">
        <v>2</v>
      </c>
      <c r="C2" s="29" t="s">
        <v>3</v>
      </c>
      <c r="D2" s="1" t="s">
        <v>4</v>
      </c>
      <c r="E2" s="39" t="s">
        <v>5</v>
      </c>
      <c r="F2" s="38" t="s">
        <v>6</v>
      </c>
      <c r="G2" s="40" t="s">
        <v>7</v>
      </c>
      <c r="H2" s="38" t="s">
        <v>8</v>
      </c>
    </row>
    <row r="3" spans="1:8" ht="15" customHeight="1">
      <c r="A3" s="30">
        <v>20419026809</v>
      </c>
      <c r="B3" s="31">
        <v>2011</v>
      </c>
      <c r="C3" s="51" t="s">
        <v>10</v>
      </c>
      <c r="D3" s="32" t="s">
        <v>14</v>
      </c>
      <c r="E3" s="43" t="s">
        <v>11</v>
      </c>
      <c r="F3" s="46" t="s">
        <v>398</v>
      </c>
      <c r="G3" s="21" t="s">
        <v>247</v>
      </c>
      <c r="H3" s="55">
        <v>347.996466</v>
      </c>
    </row>
    <row r="4" spans="1:8" ht="15" customHeight="1">
      <c r="A4" s="30">
        <v>20419026809</v>
      </c>
      <c r="B4" s="31">
        <v>2011</v>
      </c>
      <c r="C4" s="51" t="s">
        <v>10</v>
      </c>
      <c r="D4" s="32" t="s">
        <v>14</v>
      </c>
      <c r="E4" s="43" t="s">
        <v>197</v>
      </c>
      <c r="F4" s="16" t="s">
        <v>399</v>
      </c>
      <c r="G4" s="21" t="s">
        <v>248</v>
      </c>
      <c r="H4" s="55">
        <f>237.169566+282.45</f>
        <v>519.619566</v>
      </c>
    </row>
    <row r="5" spans="1:8" ht="15" customHeight="1">
      <c r="A5" s="30">
        <v>20419026809</v>
      </c>
      <c r="B5" s="31">
        <v>2011</v>
      </c>
      <c r="C5" s="51" t="s">
        <v>10</v>
      </c>
      <c r="D5" s="32" t="s">
        <v>14</v>
      </c>
      <c r="E5" s="43" t="s">
        <v>199</v>
      </c>
      <c r="F5" s="46" t="s">
        <v>243</v>
      </c>
      <c r="G5" s="21" t="s">
        <v>249</v>
      </c>
      <c r="H5" s="55">
        <v>90.87805800000001</v>
      </c>
    </row>
    <row r="6" spans="1:8" ht="15" customHeight="1">
      <c r="A6" s="30">
        <v>20419026809</v>
      </c>
      <c r="B6" s="31">
        <v>2011</v>
      </c>
      <c r="C6" s="51" t="s">
        <v>10</v>
      </c>
      <c r="D6" s="32" t="s">
        <v>14</v>
      </c>
      <c r="E6" s="43" t="s">
        <v>198</v>
      </c>
      <c r="F6" s="46" t="s">
        <v>405</v>
      </c>
      <c r="G6" s="21" t="s">
        <v>250</v>
      </c>
      <c r="H6" s="55">
        <v>236.061297</v>
      </c>
    </row>
    <row r="7" spans="1:8" ht="15" customHeight="1">
      <c r="A7" s="30">
        <v>20419026809</v>
      </c>
      <c r="B7" s="31">
        <v>2011</v>
      </c>
      <c r="C7" s="51" t="s">
        <v>10</v>
      </c>
      <c r="D7" s="32" t="s">
        <v>14</v>
      </c>
      <c r="E7" s="43" t="s">
        <v>200</v>
      </c>
      <c r="F7" s="17" t="s">
        <v>217</v>
      </c>
      <c r="G7" s="21" t="s">
        <v>251</v>
      </c>
      <c r="H7" s="55">
        <v>2771.37</v>
      </c>
    </row>
    <row r="8" spans="1:8" ht="15" customHeight="1">
      <c r="A8" s="30">
        <v>20419026809</v>
      </c>
      <c r="B8" s="31">
        <v>2011</v>
      </c>
      <c r="C8" s="51" t="s">
        <v>10</v>
      </c>
      <c r="D8" s="32" t="s">
        <v>14</v>
      </c>
      <c r="E8" s="43" t="s">
        <v>230</v>
      </c>
      <c r="F8" s="19" t="s">
        <v>217</v>
      </c>
      <c r="G8" s="21" t="s">
        <v>254</v>
      </c>
      <c r="H8" s="59">
        <v>1346.74</v>
      </c>
    </row>
    <row r="9" spans="1:8" ht="15" customHeight="1">
      <c r="A9" s="30">
        <v>20419026809</v>
      </c>
      <c r="B9" s="31">
        <v>2011</v>
      </c>
      <c r="C9" s="51" t="s">
        <v>10</v>
      </c>
      <c r="D9" s="32" t="s">
        <v>14</v>
      </c>
      <c r="E9" s="43" t="s">
        <v>203</v>
      </c>
      <c r="F9" s="18" t="s">
        <v>400</v>
      </c>
      <c r="G9" s="21" t="s">
        <v>271</v>
      </c>
      <c r="H9" s="55">
        <v>1203.580134</v>
      </c>
    </row>
    <row r="10" spans="1:8" ht="15" customHeight="1">
      <c r="A10" s="30">
        <v>20419026809</v>
      </c>
      <c r="B10" s="31">
        <v>2011</v>
      </c>
      <c r="C10" s="51" t="s">
        <v>10</v>
      </c>
      <c r="D10" s="32" t="s">
        <v>14</v>
      </c>
      <c r="E10" s="43" t="s">
        <v>204</v>
      </c>
      <c r="F10" s="46" t="s">
        <v>404</v>
      </c>
      <c r="G10" s="21" t="s">
        <v>256</v>
      </c>
      <c r="H10" s="55">
        <v>1855.242306</v>
      </c>
    </row>
    <row r="11" spans="1:8" ht="15" customHeight="1">
      <c r="A11" s="30">
        <v>20419026809</v>
      </c>
      <c r="B11" s="31">
        <v>2011</v>
      </c>
      <c r="C11" s="51" t="s">
        <v>10</v>
      </c>
      <c r="D11" s="32" t="s">
        <v>14</v>
      </c>
      <c r="E11" s="43" t="s">
        <v>205</v>
      </c>
      <c r="F11" s="46" t="s">
        <v>402</v>
      </c>
      <c r="G11" s="21" t="s">
        <v>257</v>
      </c>
      <c r="H11" s="55">
        <v>480.98874600000005</v>
      </c>
    </row>
    <row r="12" spans="1:8" ht="15" customHeight="1">
      <c r="A12" s="30">
        <v>20419026809</v>
      </c>
      <c r="B12" s="31">
        <v>2011</v>
      </c>
      <c r="C12" s="51" t="s">
        <v>10</v>
      </c>
      <c r="D12" s="32" t="s">
        <v>14</v>
      </c>
      <c r="E12" s="15" t="s">
        <v>191</v>
      </c>
      <c r="F12" s="46" t="s">
        <v>403</v>
      </c>
      <c r="G12" s="20" t="s">
        <v>258</v>
      </c>
      <c r="H12" s="58">
        <v>217.5</v>
      </c>
    </row>
    <row r="13" spans="1:8" ht="15" customHeight="1">
      <c r="A13" s="30">
        <v>20419026809</v>
      </c>
      <c r="B13" s="31">
        <v>2011</v>
      </c>
      <c r="C13" s="51" t="s">
        <v>10</v>
      </c>
      <c r="D13" s="32" t="s">
        <v>14</v>
      </c>
      <c r="E13" s="15" t="s">
        <v>192</v>
      </c>
      <c r="F13" s="46" t="s">
        <v>401</v>
      </c>
      <c r="G13" s="20" t="s">
        <v>259</v>
      </c>
      <c r="H13" s="58">
        <v>1200.5</v>
      </c>
    </row>
    <row r="14" spans="1:8" ht="15" customHeight="1">
      <c r="A14" s="30">
        <v>20419026809</v>
      </c>
      <c r="B14" s="31">
        <v>2011</v>
      </c>
      <c r="C14" s="51" t="s">
        <v>10</v>
      </c>
      <c r="D14" s="32" t="s">
        <v>14</v>
      </c>
      <c r="E14" s="15" t="s">
        <v>206</v>
      </c>
      <c r="F14" s="46" t="s">
        <v>234</v>
      </c>
      <c r="G14" s="20" t="s">
        <v>260</v>
      </c>
      <c r="H14" s="55">
        <v>1018.55</v>
      </c>
    </row>
    <row r="15" spans="1:8" ht="15" customHeight="1">
      <c r="A15" s="30">
        <v>20419026809</v>
      </c>
      <c r="B15" s="31">
        <v>2011</v>
      </c>
      <c r="C15" s="51" t="s">
        <v>10</v>
      </c>
      <c r="D15" s="32" t="s">
        <v>14</v>
      </c>
      <c r="E15" s="47" t="s">
        <v>196</v>
      </c>
      <c r="F15" s="46" t="s">
        <v>237</v>
      </c>
      <c r="G15" s="41" t="s">
        <v>262</v>
      </c>
      <c r="H15" s="53">
        <v>2443.87</v>
      </c>
    </row>
    <row r="16" spans="1:8" ht="15" customHeight="1">
      <c r="A16" s="30">
        <v>20419026809</v>
      </c>
      <c r="B16" s="31">
        <v>2011</v>
      </c>
      <c r="C16" s="51" t="s">
        <v>10</v>
      </c>
      <c r="D16" s="32" t="s">
        <v>14</v>
      </c>
      <c r="E16" s="43" t="s">
        <v>209</v>
      </c>
      <c r="F16" s="18" t="s">
        <v>238</v>
      </c>
      <c r="G16" s="21" t="s">
        <v>264</v>
      </c>
      <c r="H16" s="55">
        <v>2042.85</v>
      </c>
    </row>
    <row r="17" spans="1:8" ht="15" customHeight="1" thickBot="1">
      <c r="A17" s="30">
        <v>20419026809</v>
      </c>
      <c r="B17" s="31">
        <v>2011</v>
      </c>
      <c r="C17" s="51" t="s">
        <v>10</v>
      </c>
      <c r="D17" s="32" t="s">
        <v>14</v>
      </c>
      <c r="E17" s="15" t="s">
        <v>212</v>
      </c>
      <c r="F17" s="46" t="s">
        <v>241</v>
      </c>
      <c r="G17" s="25" t="s">
        <v>270</v>
      </c>
      <c r="H17" s="56">
        <v>1046.01</v>
      </c>
    </row>
    <row r="18" spans="1:8" ht="15.75" thickBot="1">
      <c r="A18" s="27"/>
      <c r="B18" s="27"/>
      <c r="C18" s="27"/>
      <c r="D18" s="27"/>
      <c r="E18" s="37"/>
      <c r="F18" s="37"/>
      <c r="G18" s="49" t="s">
        <v>229</v>
      </c>
      <c r="H18" s="50">
        <f>SUM(H3:H17)</f>
        <v>16821.756573000002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I1">
      <selection activeCell="S93" sqref="S93"/>
    </sheetView>
  </sheetViews>
  <sheetFormatPr defaultColWidth="11.421875" defaultRowHeight="15"/>
  <cols>
    <col min="1" max="1" width="18.57421875" style="61" hidden="1" customWidth="1"/>
    <col min="2" max="2" width="14.7109375" style="61" hidden="1" customWidth="1"/>
    <col min="3" max="3" width="18.57421875" style="61" hidden="1" customWidth="1"/>
    <col min="4" max="4" width="15.140625" style="61" hidden="1" customWidth="1"/>
    <col min="5" max="5" width="15.421875" style="61" hidden="1" customWidth="1"/>
    <col min="6" max="6" width="18.421875" style="0" customWidth="1"/>
    <col min="7" max="7" width="20.8515625" style="0" customWidth="1"/>
    <col min="8" max="8" width="19.421875" style="0" customWidth="1"/>
    <col min="9" max="9" width="20.140625" style="0" customWidth="1"/>
    <col min="10" max="10" width="38.8515625" style="0" customWidth="1"/>
    <col min="11" max="11" width="26.421875" style="61" customWidth="1"/>
    <col min="12" max="12" width="32.57421875" style="0" hidden="1" customWidth="1"/>
    <col min="13" max="13" width="20.421875" style="36" customWidth="1"/>
    <col min="14" max="14" width="16.00390625" style="0" hidden="1" customWidth="1"/>
    <col min="15" max="15" width="17.57421875" style="160" hidden="1" customWidth="1"/>
    <col min="16" max="16" width="16.421875" style="160" hidden="1" customWidth="1"/>
    <col min="17" max="17" width="12.8515625" style="0" hidden="1" customWidth="1"/>
  </cols>
  <sheetData>
    <row r="1" spans="6:13" ht="15">
      <c r="F1" s="26" t="s">
        <v>187</v>
      </c>
      <c r="G1" s="27"/>
      <c r="H1" s="27"/>
      <c r="I1" s="27"/>
      <c r="J1" s="27"/>
      <c r="K1" s="27"/>
      <c r="L1" s="27"/>
      <c r="M1" s="52"/>
    </row>
    <row r="2" spans="1:17" ht="15" customHeight="1">
      <c r="A2" s="85" t="s">
        <v>624</v>
      </c>
      <c r="B2" s="107" t="s">
        <v>528</v>
      </c>
      <c r="C2" s="85" t="s">
        <v>531</v>
      </c>
      <c r="D2" s="85" t="s">
        <v>622</v>
      </c>
      <c r="E2" s="85" t="s">
        <v>527</v>
      </c>
      <c r="F2" s="28" t="s">
        <v>1</v>
      </c>
      <c r="G2" s="28" t="s">
        <v>2</v>
      </c>
      <c r="H2" s="29" t="s">
        <v>3</v>
      </c>
      <c r="I2" s="1" t="s">
        <v>4</v>
      </c>
      <c r="J2" s="39" t="s">
        <v>5</v>
      </c>
      <c r="K2" s="40" t="s">
        <v>6</v>
      </c>
      <c r="L2" s="40" t="s">
        <v>7</v>
      </c>
      <c r="M2" s="38" t="s">
        <v>8</v>
      </c>
      <c r="N2" s="81" t="s">
        <v>622</v>
      </c>
      <c r="O2" s="81" t="s">
        <v>636</v>
      </c>
      <c r="P2" s="81" t="s">
        <v>641</v>
      </c>
      <c r="Q2" s="81" t="s">
        <v>529</v>
      </c>
    </row>
    <row r="3" spans="1:19" ht="15" customHeight="1">
      <c r="A3" s="111" t="s">
        <v>532</v>
      </c>
      <c r="B3" s="88">
        <v>165</v>
      </c>
      <c r="C3" s="82">
        <v>1</v>
      </c>
      <c r="D3" s="89">
        <v>166</v>
      </c>
      <c r="E3" s="87" t="s">
        <v>533</v>
      </c>
      <c r="F3" s="30">
        <v>20419026809</v>
      </c>
      <c r="G3" s="31">
        <v>2011</v>
      </c>
      <c r="H3" s="51" t="s">
        <v>12</v>
      </c>
      <c r="I3" s="32" t="s">
        <v>9</v>
      </c>
      <c r="J3" s="16" t="s">
        <v>246</v>
      </c>
      <c r="K3" s="21" t="s">
        <v>216</v>
      </c>
      <c r="L3" s="21" t="s">
        <v>500</v>
      </c>
      <c r="M3" s="78">
        <f>SUM(O3+P3)</f>
        <v>134.61556407265456</v>
      </c>
      <c r="N3" s="98">
        <v>200</v>
      </c>
      <c r="O3" s="178">
        <v>0</v>
      </c>
      <c r="P3" s="182">
        <f>+Q3*$P$93</f>
        <v>134.61556407265456</v>
      </c>
      <c r="Q3" s="105">
        <f>+N3/$N$93</f>
        <v>0.03332777870354941</v>
      </c>
      <c r="S3" s="160"/>
    </row>
    <row r="4" spans="1:19" ht="15" customHeight="1">
      <c r="A4" s="111" t="s">
        <v>533</v>
      </c>
      <c r="B4" s="89">
        <v>166</v>
      </c>
      <c r="C4" s="82">
        <v>2</v>
      </c>
      <c r="D4" s="88">
        <v>90</v>
      </c>
      <c r="E4" s="87" t="s">
        <v>538</v>
      </c>
      <c r="F4" s="30">
        <v>20419026809</v>
      </c>
      <c r="G4" s="31">
        <v>2011</v>
      </c>
      <c r="H4" s="51" t="s">
        <v>12</v>
      </c>
      <c r="I4" s="32" t="s">
        <v>9</v>
      </c>
      <c r="J4" s="66" t="s">
        <v>246</v>
      </c>
      <c r="K4" s="69" t="s">
        <v>406</v>
      </c>
      <c r="L4" s="20" t="s">
        <v>354</v>
      </c>
      <c r="M4" s="78">
        <f aca="true" t="shared" si="0" ref="M4:M67">SUM(O4+P4)</f>
        <v>152.66464591994003</v>
      </c>
      <c r="N4" s="87">
        <v>165</v>
      </c>
      <c r="O4" s="178">
        <v>41.60680556</v>
      </c>
      <c r="P4" s="182">
        <f aca="true" t="shared" si="1" ref="P4:P67">+Q4*$P$93</f>
        <v>111.05784035994002</v>
      </c>
      <c r="Q4" s="105">
        <f aca="true" t="shared" si="2" ref="Q4:Q67">+N4/$N$93</f>
        <v>0.027495417430428264</v>
      </c>
      <c r="S4" s="160"/>
    </row>
    <row r="5" spans="1:19" ht="15" customHeight="1">
      <c r="A5" s="111" t="s">
        <v>534</v>
      </c>
      <c r="B5" s="88">
        <v>165</v>
      </c>
      <c r="C5" s="82">
        <v>3</v>
      </c>
      <c r="D5" s="88">
        <v>165</v>
      </c>
      <c r="E5" s="86" t="s">
        <v>532</v>
      </c>
      <c r="F5" s="30">
        <v>20419026809</v>
      </c>
      <c r="G5" s="31">
        <v>2011</v>
      </c>
      <c r="H5" s="51" t="s">
        <v>12</v>
      </c>
      <c r="I5" s="32" t="s">
        <v>9</v>
      </c>
      <c r="J5" s="67" t="s">
        <v>246</v>
      </c>
      <c r="K5" s="69" t="s">
        <v>411</v>
      </c>
      <c r="L5" s="20" t="s">
        <v>410</v>
      </c>
      <c r="M5" s="78">
        <f t="shared" si="0"/>
        <v>50.655447425429095</v>
      </c>
      <c r="N5" s="87">
        <v>70</v>
      </c>
      <c r="O5" s="178">
        <v>3.54</v>
      </c>
      <c r="P5" s="182">
        <f t="shared" si="1"/>
        <v>47.115447425429096</v>
      </c>
      <c r="Q5" s="105">
        <f t="shared" si="2"/>
        <v>0.011664722546242293</v>
      </c>
      <c r="S5" s="160"/>
    </row>
    <row r="6" spans="1:19" s="61" customFormat="1" ht="15" customHeight="1">
      <c r="A6" s="111"/>
      <c r="B6" s="88"/>
      <c r="C6" s="82"/>
      <c r="D6" s="88"/>
      <c r="E6" s="87" t="s">
        <v>539</v>
      </c>
      <c r="F6" s="30">
        <v>20419026809</v>
      </c>
      <c r="G6" s="31">
        <v>2011</v>
      </c>
      <c r="H6" s="51" t="s">
        <v>12</v>
      </c>
      <c r="I6" s="32" t="s">
        <v>9</v>
      </c>
      <c r="J6" s="67" t="s">
        <v>246</v>
      </c>
      <c r="K6" s="62" t="s">
        <v>626</v>
      </c>
      <c r="L6" s="62" t="s">
        <v>627</v>
      </c>
      <c r="M6" s="78">
        <f t="shared" si="0"/>
        <v>64.11700383269455</v>
      </c>
      <c r="N6" s="87">
        <v>90</v>
      </c>
      <c r="O6" s="178">
        <v>3.54</v>
      </c>
      <c r="P6" s="182">
        <f t="shared" si="1"/>
        <v>60.57700383269455</v>
      </c>
      <c r="Q6" s="105">
        <f t="shared" si="2"/>
        <v>0.014997500416597235</v>
      </c>
      <c r="S6" s="160"/>
    </row>
    <row r="7" spans="1:19" ht="15" customHeight="1">
      <c r="A7" s="111" t="s">
        <v>535</v>
      </c>
      <c r="B7" s="90">
        <v>125</v>
      </c>
      <c r="C7" s="82">
        <v>4</v>
      </c>
      <c r="D7" s="88">
        <v>70</v>
      </c>
      <c r="E7" s="87" t="s">
        <v>545</v>
      </c>
      <c r="F7" s="30">
        <v>20419026809</v>
      </c>
      <c r="G7" s="31">
        <v>2011</v>
      </c>
      <c r="H7" s="51" t="s">
        <v>12</v>
      </c>
      <c r="I7" s="32" t="s">
        <v>9</v>
      </c>
      <c r="J7" s="66" t="s">
        <v>197</v>
      </c>
      <c r="K7" s="20" t="s">
        <v>407</v>
      </c>
      <c r="L7" s="20" t="s">
        <v>408</v>
      </c>
      <c r="M7" s="78">
        <f t="shared" si="0"/>
        <v>153.33772374030326</v>
      </c>
      <c r="N7" s="87">
        <v>166</v>
      </c>
      <c r="O7" s="178">
        <v>41.60680556</v>
      </c>
      <c r="P7" s="182">
        <f t="shared" si="1"/>
        <v>111.73091818030328</v>
      </c>
      <c r="Q7" s="105">
        <f t="shared" si="2"/>
        <v>0.02766205632394601</v>
      </c>
      <c r="S7" s="160"/>
    </row>
    <row r="8" spans="1:19" ht="15" customHeight="1">
      <c r="A8" s="112" t="s">
        <v>623</v>
      </c>
      <c r="B8" s="113">
        <v>200</v>
      </c>
      <c r="C8" s="82">
        <v>5</v>
      </c>
      <c r="D8" s="93">
        <v>60</v>
      </c>
      <c r="E8" s="87" t="s">
        <v>540</v>
      </c>
      <c r="F8" s="30">
        <v>20419026809</v>
      </c>
      <c r="G8" s="31">
        <v>2011</v>
      </c>
      <c r="H8" s="51" t="s">
        <v>12</v>
      </c>
      <c r="I8" s="32" t="s">
        <v>9</v>
      </c>
      <c r="J8" s="67" t="s">
        <v>197</v>
      </c>
      <c r="K8" s="20" t="s">
        <v>412</v>
      </c>
      <c r="L8" s="20" t="s">
        <v>283</v>
      </c>
      <c r="M8" s="78">
        <f t="shared" si="0"/>
        <v>64.11700383269455</v>
      </c>
      <c r="N8" s="87">
        <v>90</v>
      </c>
      <c r="O8" s="178">
        <v>3.54</v>
      </c>
      <c r="P8" s="182">
        <f t="shared" si="1"/>
        <v>60.57700383269455</v>
      </c>
      <c r="Q8" s="105">
        <f t="shared" si="2"/>
        <v>0.014997500416597235</v>
      </c>
      <c r="S8" s="160"/>
    </row>
    <row r="9" spans="1:19" ht="15" customHeight="1">
      <c r="A9" s="111" t="s">
        <v>537</v>
      </c>
      <c r="B9" s="88">
        <v>90</v>
      </c>
      <c r="C9" s="82">
        <v>6</v>
      </c>
      <c r="D9" s="88">
        <v>90</v>
      </c>
      <c r="E9" s="87" t="s">
        <v>541</v>
      </c>
      <c r="F9" s="30">
        <v>20419026809</v>
      </c>
      <c r="G9" s="31">
        <v>2011</v>
      </c>
      <c r="H9" s="51" t="s">
        <v>12</v>
      </c>
      <c r="I9" s="32" t="s">
        <v>9</v>
      </c>
      <c r="J9" s="67" t="s">
        <v>197</v>
      </c>
      <c r="K9" s="20" t="s">
        <v>413</v>
      </c>
      <c r="L9" s="20" t="s">
        <v>356</v>
      </c>
      <c r="M9" s="78">
        <f t="shared" si="0"/>
        <v>64.11700383269455</v>
      </c>
      <c r="N9" s="87">
        <v>90</v>
      </c>
      <c r="O9" s="178">
        <v>3.54</v>
      </c>
      <c r="P9" s="182">
        <f t="shared" si="1"/>
        <v>60.57700383269455</v>
      </c>
      <c r="Q9" s="105">
        <f t="shared" si="2"/>
        <v>0.014997500416597235</v>
      </c>
      <c r="S9" s="160"/>
    </row>
    <row r="10" spans="1:19" ht="15" customHeight="1">
      <c r="A10" s="111" t="s">
        <v>538</v>
      </c>
      <c r="B10" s="88">
        <v>90</v>
      </c>
      <c r="C10" s="82">
        <v>7</v>
      </c>
      <c r="D10" s="88">
        <v>90</v>
      </c>
      <c r="E10" s="87" t="s">
        <v>542</v>
      </c>
      <c r="F10" s="30">
        <v>20419026809</v>
      </c>
      <c r="G10" s="31">
        <v>2011</v>
      </c>
      <c r="H10" s="51" t="s">
        <v>12</v>
      </c>
      <c r="I10" s="32" t="s">
        <v>9</v>
      </c>
      <c r="J10" s="68" t="s">
        <v>197</v>
      </c>
      <c r="K10" s="20" t="s">
        <v>218</v>
      </c>
      <c r="L10" s="20" t="s">
        <v>277</v>
      </c>
      <c r="M10" s="78">
        <f t="shared" si="0"/>
        <v>50.655447425429095</v>
      </c>
      <c r="N10" s="87">
        <v>70</v>
      </c>
      <c r="O10" s="178">
        <v>3.54</v>
      </c>
      <c r="P10" s="182">
        <f t="shared" si="1"/>
        <v>47.115447425429096</v>
      </c>
      <c r="Q10" s="105">
        <f t="shared" si="2"/>
        <v>0.011664722546242293</v>
      </c>
      <c r="S10" s="160"/>
    </row>
    <row r="11" spans="1:19" ht="15" customHeight="1">
      <c r="A11" s="111" t="s">
        <v>539</v>
      </c>
      <c r="B11" s="88">
        <v>70</v>
      </c>
      <c r="C11" s="82">
        <v>8</v>
      </c>
      <c r="D11" s="91">
        <v>70</v>
      </c>
      <c r="E11" s="87" t="s">
        <v>543</v>
      </c>
      <c r="F11" s="30">
        <v>20419026809</v>
      </c>
      <c r="G11" s="31">
        <v>2011</v>
      </c>
      <c r="H11" s="51" t="s">
        <v>12</v>
      </c>
      <c r="I11" s="32" t="s">
        <v>9</v>
      </c>
      <c r="J11" s="67" t="s">
        <v>197</v>
      </c>
      <c r="K11" s="20" t="s">
        <v>219</v>
      </c>
      <c r="L11" s="20" t="s">
        <v>357</v>
      </c>
      <c r="M11" s="78">
        <f t="shared" si="0"/>
        <v>23.73233461089818</v>
      </c>
      <c r="N11" s="109">
        <v>30</v>
      </c>
      <c r="O11" s="178">
        <v>3.54</v>
      </c>
      <c r="P11" s="182">
        <f t="shared" si="1"/>
        <v>20.192334610898182</v>
      </c>
      <c r="Q11" s="105">
        <f t="shared" si="2"/>
        <v>0.004999166805532411</v>
      </c>
      <c r="S11" s="160"/>
    </row>
    <row r="12" spans="1:19" ht="15" customHeight="1">
      <c r="A12" s="111" t="s">
        <v>540</v>
      </c>
      <c r="B12" s="88">
        <v>90</v>
      </c>
      <c r="C12" s="82">
        <v>9</v>
      </c>
      <c r="D12" s="92">
        <v>30</v>
      </c>
      <c r="E12" s="87" t="s">
        <v>544</v>
      </c>
      <c r="F12" s="30">
        <v>20419026809</v>
      </c>
      <c r="G12" s="31">
        <v>2011</v>
      </c>
      <c r="H12" s="51" t="s">
        <v>12</v>
      </c>
      <c r="I12" s="32" t="s">
        <v>9</v>
      </c>
      <c r="J12" s="67" t="s">
        <v>197</v>
      </c>
      <c r="K12" s="20" t="s">
        <v>220</v>
      </c>
      <c r="L12" s="20" t="s">
        <v>358</v>
      </c>
      <c r="M12" s="78">
        <f t="shared" si="0"/>
        <v>64.11700383269455</v>
      </c>
      <c r="N12" s="110">
        <v>90</v>
      </c>
      <c r="O12" s="178">
        <v>3.54</v>
      </c>
      <c r="P12" s="182">
        <f t="shared" si="1"/>
        <v>60.57700383269455</v>
      </c>
      <c r="Q12" s="105">
        <f t="shared" si="2"/>
        <v>0.014997500416597235</v>
      </c>
      <c r="S12" s="160"/>
    </row>
    <row r="13" spans="1:19" ht="15" customHeight="1">
      <c r="A13" s="111" t="s">
        <v>541</v>
      </c>
      <c r="B13" s="88">
        <v>90</v>
      </c>
      <c r="C13" s="82">
        <v>10</v>
      </c>
      <c r="D13" s="93">
        <v>90</v>
      </c>
      <c r="E13" s="87" t="s">
        <v>605</v>
      </c>
      <c r="F13" s="30">
        <v>20419026809</v>
      </c>
      <c r="G13" s="31">
        <v>2011</v>
      </c>
      <c r="H13" s="51" t="s">
        <v>12</v>
      </c>
      <c r="I13" s="32" t="s">
        <v>9</v>
      </c>
      <c r="J13" s="67" t="s">
        <v>197</v>
      </c>
      <c r="K13" s="20" t="s">
        <v>414</v>
      </c>
      <c r="L13" s="21" t="s">
        <v>284</v>
      </c>
      <c r="M13" s="78">
        <f t="shared" si="0"/>
        <v>43.924669221796364</v>
      </c>
      <c r="N13" s="110">
        <v>60</v>
      </c>
      <c r="O13" s="178">
        <v>3.54</v>
      </c>
      <c r="P13" s="182">
        <f t="shared" si="1"/>
        <v>40.384669221796365</v>
      </c>
      <c r="Q13" s="105">
        <f t="shared" si="2"/>
        <v>0.009998333611064822</v>
      </c>
      <c r="S13" s="160"/>
    </row>
    <row r="14" spans="1:17" ht="15" customHeight="1">
      <c r="A14" s="111" t="s">
        <v>542</v>
      </c>
      <c r="B14" s="91">
        <v>70</v>
      </c>
      <c r="C14" s="82">
        <v>11</v>
      </c>
      <c r="D14" s="88">
        <v>125</v>
      </c>
      <c r="E14" s="87" t="s">
        <v>597</v>
      </c>
      <c r="F14" s="30">
        <v>20419026809</v>
      </c>
      <c r="G14" s="31">
        <v>2011</v>
      </c>
      <c r="H14" s="51" t="s">
        <v>12</v>
      </c>
      <c r="I14" s="32" t="s">
        <v>9</v>
      </c>
      <c r="J14" s="67" t="s">
        <v>430</v>
      </c>
      <c r="K14" s="20" t="s">
        <v>434</v>
      </c>
      <c r="L14" s="20" t="s">
        <v>435</v>
      </c>
      <c r="M14" s="78">
        <f t="shared" si="0"/>
        <v>87.67472754540911</v>
      </c>
      <c r="N14" s="87">
        <v>125</v>
      </c>
      <c r="O14" s="178">
        <v>3.54</v>
      </c>
      <c r="P14" s="182">
        <f t="shared" si="1"/>
        <v>84.1347275454091</v>
      </c>
      <c r="Q14" s="105">
        <f t="shared" si="2"/>
        <v>0.02082986168971838</v>
      </c>
    </row>
    <row r="15" spans="1:17" ht="15" customHeight="1">
      <c r="A15" s="111" t="s">
        <v>543</v>
      </c>
      <c r="B15" s="92">
        <v>30</v>
      </c>
      <c r="C15" s="82">
        <v>12</v>
      </c>
      <c r="D15" s="94">
        <v>125</v>
      </c>
      <c r="E15" s="87" t="s">
        <v>611</v>
      </c>
      <c r="F15" s="30">
        <v>20419026809</v>
      </c>
      <c r="G15" s="31">
        <v>2011</v>
      </c>
      <c r="H15" s="51" t="s">
        <v>12</v>
      </c>
      <c r="I15" s="32" t="s">
        <v>9</v>
      </c>
      <c r="J15" s="18" t="s">
        <v>429</v>
      </c>
      <c r="K15" s="20" t="s">
        <v>436</v>
      </c>
      <c r="L15" s="20" t="s">
        <v>501</v>
      </c>
      <c r="M15" s="78">
        <f t="shared" si="0"/>
        <v>87.67472754540911</v>
      </c>
      <c r="N15" s="115">
        <v>125</v>
      </c>
      <c r="O15" s="178">
        <v>3.54</v>
      </c>
      <c r="P15" s="182">
        <f t="shared" si="1"/>
        <v>84.1347275454091</v>
      </c>
      <c r="Q15" s="105">
        <f t="shared" si="2"/>
        <v>0.02082986168971838</v>
      </c>
    </row>
    <row r="16" spans="1:17" s="61" customFormat="1" ht="15" customHeight="1">
      <c r="A16" s="111" t="s">
        <v>545</v>
      </c>
      <c r="B16" s="93">
        <v>60</v>
      </c>
      <c r="C16" s="82">
        <v>14</v>
      </c>
      <c r="D16" s="88">
        <v>70</v>
      </c>
      <c r="E16" s="87" t="s">
        <v>612</v>
      </c>
      <c r="F16" s="30">
        <v>20419026809</v>
      </c>
      <c r="G16" s="31">
        <v>2011</v>
      </c>
      <c r="H16" s="51" t="s">
        <v>12</v>
      </c>
      <c r="I16" s="32" t="s">
        <v>9</v>
      </c>
      <c r="J16" s="67" t="s">
        <v>200</v>
      </c>
      <c r="K16" s="20" t="s">
        <v>439</v>
      </c>
      <c r="L16" s="20" t="s">
        <v>440</v>
      </c>
      <c r="M16" s="78">
        <f t="shared" si="0"/>
        <v>50.655447425429095</v>
      </c>
      <c r="N16" s="86">
        <v>70</v>
      </c>
      <c r="O16" s="178">
        <v>3.54</v>
      </c>
      <c r="P16" s="182">
        <f t="shared" si="1"/>
        <v>47.115447425429096</v>
      </c>
      <c r="Q16" s="105">
        <f t="shared" si="2"/>
        <v>0.011664722546242293</v>
      </c>
    </row>
    <row r="17" spans="1:17" s="61" customFormat="1" ht="15" customHeight="1">
      <c r="A17" s="111" t="s">
        <v>546</v>
      </c>
      <c r="B17" s="88">
        <v>70</v>
      </c>
      <c r="C17" s="82">
        <v>15</v>
      </c>
      <c r="D17" s="88">
        <v>40</v>
      </c>
      <c r="E17" s="87" t="s">
        <v>613</v>
      </c>
      <c r="F17" s="30">
        <v>20419026809</v>
      </c>
      <c r="G17" s="31">
        <v>2011</v>
      </c>
      <c r="H17" s="51" t="s">
        <v>12</v>
      </c>
      <c r="I17" s="32" t="s">
        <v>9</v>
      </c>
      <c r="J17" s="67" t="s">
        <v>200</v>
      </c>
      <c r="K17" s="20" t="s">
        <v>441</v>
      </c>
      <c r="L17" s="20" t="s">
        <v>442</v>
      </c>
      <c r="M17" s="78">
        <f t="shared" si="0"/>
        <v>30.46311281453091</v>
      </c>
      <c r="N17" s="86">
        <v>40</v>
      </c>
      <c r="O17" s="178">
        <v>3.54</v>
      </c>
      <c r="P17" s="182">
        <f t="shared" si="1"/>
        <v>26.92311281453091</v>
      </c>
      <c r="Q17" s="105">
        <f t="shared" si="2"/>
        <v>0.0066655557407098815</v>
      </c>
    </row>
    <row r="18" spans="1:17" s="61" customFormat="1" ht="15" customHeight="1">
      <c r="A18" s="111" t="s">
        <v>547</v>
      </c>
      <c r="B18" s="88">
        <v>20</v>
      </c>
      <c r="C18" s="82">
        <v>16</v>
      </c>
      <c r="D18" s="88">
        <v>90</v>
      </c>
      <c r="E18" s="87" t="s">
        <v>614</v>
      </c>
      <c r="F18" s="30">
        <v>20419026809</v>
      </c>
      <c r="G18" s="31">
        <v>2011</v>
      </c>
      <c r="H18" s="51" t="s">
        <v>12</v>
      </c>
      <c r="I18" s="32" t="s">
        <v>9</v>
      </c>
      <c r="J18" s="18" t="s">
        <v>201</v>
      </c>
      <c r="K18" s="20" t="s">
        <v>502</v>
      </c>
      <c r="L18" s="20" t="s">
        <v>444</v>
      </c>
      <c r="M18" s="78">
        <f t="shared" si="0"/>
        <v>64.11700383269455</v>
      </c>
      <c r="N18" s="87">
        <v>90</v>
      </c>
      <c r="O18" s="178">
        <v>3.54</v>
      </c>
      <c r="P18" s="182">
        <f t="shared" si="1"/>
        <v>60.57700383269455</v>
      </c>
      <c r="Q18" s="105">
        <f t="shared" si="2"/>
        <v>0.014997500416597235</v>
      </c>
    </row>
    <row r="19" spans="1:17" s="61" customFormat="1" ht="15" customHeight="1">
      <c r="A19" s="111" t="s">
        <v>548</v>
      </c>
      <c r="B19" s="88">
        <v>30</v>
      </c>
      <c r="C19" s="82">
        <v>17</v>
      </c>
      <c r="D19" s="88">
        <v>50</v>
      </c>
      <c r="E19" s="87" t="s">
        <v>615</v>
      </c>
      <c r="F19" s="30">
        <v>20419026809</v>
      </c>
      <c r="G19" s="31">
        <v>2011</v>
      </c>
      <c r="H19" s="51" t="s">
        <v>12</v>
      </c>
      <c r="I19" s="32" t="s">
        <v>9</v>
      </c>
      <c r="J19" s="18" t="s">
        <v>201</v>
      </c>
      <c r="K19" s="20" t="s">
        <v>445</v>
      </c>
      <c r="L19" s="20" t="s">
        <v>366</v>
      </c>
      <c r="M19" s="78">
        <f t="shared" si="0"/>
        <v>37.19389101816364</v>
      </c>
      <c r="N19" s="86">
        <v>50</v>
      </c>
      <c r="O19" s="178">
        <v>3.54</v>
      </c>
      <c r="P19" s="182">
        <f t="shared" si="1"/>
        <v>33.65389101816364</v>
      </c>
      <c r="Q19" s="105">
        <f t="shared" si="2"/>
        <v>0.008331944675887352</v>
      </c>
    </row>
    <row r="20" spans="1:17" s="61" customFormat="1" ht="15" customHeight="1">
      <c r="A20" s="111" t="s">
        <v>549</v>
      </c>
      <c r="B20" s="88">
        <v>30</v>
      </c>
      <c r="C20" s="82">
        <v>18</v>
      </c>
      <c r="D20" s="88">
        <v>80</v>
      </c>
      <c r="E20" s="87" t="s">
        <v>616</v>
      </c>
      <c r="F20" s="30">
        <v>20419026809</v>
      </c>
      <c r="G20" s="31">
        <v>2011</v>
      </c>
      <c r="H20" s="51" t="s">
        <v>12</v>
      </c>
      <c r="I20" s="32" t="s">
        <v>9</v>
      </c>
      <c r="J20" s="18" t="s">
        <v>201</v>
      </c>
      <c r="K20" s="20" t="s">
        <v>446</v>
      </c>
      <c r="L20" s="20" t="s">
        <v>367</v>
      </c>
      <c r="M20" s="78">
        <f t="shared" si="0"/>
        <v>57.38622562906182</v>
      </c>
      <c r="N20" s="86">
        <v>80</v>
      </c>
      <c r="O20" s="178">
        <v>3.54</v>
      </c>
      <c r="P20" s="182">
        <f t="shared" si="1"/>
        <v>53.84622562906182</v>
      </c>
      <c r="Q20" s="105">
        <f t="shared" si="2"/>
        <v>0.013331111481419763</v>
      </c>
    </row>
    <row r="21" spans="1:17" s="61" customFormat="1" ht="15" customHeight="1">
      <c r="A21" s="111" t="s">
        <v>550</v>
      </c>
      <c r="B21" s="88">
        <v>30</v>
      </c>
      <c r="C21" s="82">
        <v>19</v>
      </c>
      <c r="D21" s="88">
        <v>90</v>
      </c>
      <c r="E21" s="87" t="s">
        <v>617</v>
      </c>
      <c r="F21" s="30">
        <v>20419026809</v>
      </c>
      <c r="G21" s="31">
        <v>2011</v>
      </c>
      <c r="H21" s="51" t="s">
        <v>12</v>
      </c>
      <c r="I21" s="32" t="s">
        <v>9</v>
      </c>
      <c r="J21" s="67" t="s">
        <v>231</v>
      </c>
      <c r="K21" s="20" t="s">
        <v>447</v>
      </c>
      <c r="L21" s="20" t="s">
        <v>448</v>
      </c>
      <c r="M21" s="78">
        <f t="shared" si="0"/>
        <v>64.11700383269455</v>
      </c>
      <c r="N21" s="86">
        <v>90</v>
      </c>
      <c r="O21" s="178">
        <v>3.54</v>
      </c>
      <c r="P21" s="182">
        <f t="shared" si="1"/>
        <v>60.57700383269455</v>
      </c>
      <c r="Q21" s="105">
        <f t="shared" si="2"/>
        <v>0.014997500416597235</v>
      </c>
    </row>
    <row r="22" spans="1:17" s="61" customFormat="1" ht="15" customHeight="1">
      <c r="A22" s="111" t="s">
        <v>551</v>
      </c>
      <c r="B22" s="88">
        <v>30</v>
      </c>
      <c r="C22" s="82">
        <v>20</v>
      </c>
      <c r="D22" s="88">
        <v>90</v>
      </c>
      <c r="E22" s="87" t="s">
        <v>618</v>
      </c>
      <c r="F22" s="30">
        <v>20419026809</v>
      </c>
      <c r="G22" s="31">
        <v>2011</v>
      </c>
      <c r="H22" s="51" t="s">
        <v>12</v>
      </c>
      <c r="I22" s="32" t="s">
        <v>9</v>
      </c>
      <c r="J22" s="67" t="s">
        <v>202</v>
      </c>
      <c r="K22" s="20" t="s">
        <v>449</v>
      </c>
      <c r="L22" s="20" t="s">
        <v>448</v>
      </c>
      <c r="M22" s="78">
        <f t="shared" si="0"/>
        <v>64.11700383269455</v>
      </c>
      <c r="N22" s="87">
        <v>90</v>
      </c>
      <c r="O22" s="178">
        <v>3.54</v>
      </c>
      <c r="P22" s="182">
        <f t="shared" si="1"/>
        <v>60.57700383269455</v>
      </c>
      <c r="Q22" s="105">
        <f t="shared" si="2"/>
        <v>0.014997500416597235</v>
      </c>
    </row>
    <row r="23" spans="1:17" s="61" customFormat="1" ht="15" customHeight="1">
      <c r="A23" s="111" t="s">
        <v>552</v>
      </c>
      <c r="B23" s="88">
        <v>30</v>
      </c>
      <c r="C23" s="82">
        <v>21</v>
      </c>
      <c r="D23" s="87">
        <v>80</v>
      </c>
      <c r="E23" s="96" t="s">
        <v>619</v>
      </c>
      <c r="F23" s="30">
        <v>20419026809</v>
      </c>
      <c r="G23" s="31">
        <v>2011</v>
      </c>
      <c r="H23" s="51" t="s">
        <v>12</v>
      </c>
      <c r="I23" s="32" t="s">
        <v>9</v>
      </c>
      <c r="J23" s="67" t="s">
        <v>202</v>
      </c>
      <c r="K23" s="20" t="s">
        <v>450</v>
      </c>
      <c r="L23" s="20" t="s">
        <v>324</v>
      </c>
      <c r="M23" s="78">
        <f t="shared" si="0"/>
        <v>60.75161473087819</v>
      </c>
      <c r="N23" s="87">
        <v>85</v>
      </c>
      <c r="O23" s="178">
        <v>3.54</v>
      </c>
      <c r="P23" s="182">
        <f t="shared" si="1"/>
        <v>57.21161473087819</v>
      </c>
      <c r="Q23" s="105">
        <f t="shared" si="2"/>
        <v>0.014164305949008499</v>
      </c>
    </row>
    <row r="24" spans="1:17" s="61" customFormat="1" ht="15" customHeight="1">
      <c r="A24" s="111" t="s">
        <v>553</v>
      </c>
      <c r="B24" s="88">
        <v>30</v>
      </c>
      <c r="C24" s="82">
        <v>22</v>
      </c>
      <c r="D24" s="87">
        <v>40</v>
      </c>
      <c r="E24" s="96" t="s">
        <v>620</v>
      </c>
      <c r="F24" s="30">
        <v>20419026809</v>
      </c>
      <c r="G24" s="31">
        <v>2011</v>
      </c>
      <c r="H24" s="51" t="s">
        <v>12</v>
      </c>
      <c r="I24" s="32" t="s">
        <v>9</v>
      </c>
      <c r="J24" s="67" t="s">
        <v>202</v>
      </c>
      <c r="K24" s="20" t="s">
        <v>451</v>
      </c>
      <c r="L24" s="20" t="s">
        <v>324</v>
      </c>
      <c r="M24" s="78">
        <f t="shared" si="0"/>
        <v>30.46311281453091</v>
      </c>
      <c r="N24" s="87">
        <v>40</v>
      </c>
      <c r="O24" s="178">
        <v>3.54</v>
      </c>
      <c r="P24" s="182">
        <f t="shared" si="1"/>
        <v>26.92311281453091</v>
      </c>
      <c r="Q24" s="105">
        <f t="shared" si="2"/>
        <v>0.0066655557407098815</v>
      </c>
    </row>
    <row r="25" spans="1:17" s="61" customFormat="1" ht="15" customHeight="1">
      <c r="A25" s="111" t="s">
        <v>554</v>
      </c>
      <c r="B25" s="88">
        <v>30</v>
      </c>
      <c r="C25" s="82">
        <v>23</v>
      </c>
      <c r="D25" s="87">
        <v>40</v>
      </c>
      <c r="E25" s="96" t="s">
        <v>621</v>
      </c>
      <c r="F25" s="30">
        <v>20419026809</v>
      </c>
      <c r="G25" s="31">
        <v>2011</v>
      </c>
      <c r="H25" s="51" t="s">
        <v>12</v>
      </c>
      <c r="I25" s="32" t="s">
        <v>9</v>
      </c>
      <c r="J25" s="67" t="s">
        <v>202</v>
      </c>
      <c r="K25" s="20" t="s">
        <v>452</v>
      </c>
      <c r="L25" s="20" t="s">
        <v>368</v>
      </c>
      <c r="M25" s="78">
        <f t="shared" si="0"/>
        <v>30.46311281453091</v>
      </c>
      <c r="N25" s="87">
        <v>40</v>
      </c>
      <c r="O25" s="178">
        <v>3.54</v>
      </c>
      <c r="P25" s="182">
        <f t="shared" si="1"/>
        <v>26.92311281453091</v>
      </c>
      <c r="Q25" s="105">
        <f t="shared" si="2"/>
        <v>0.0066655557407098815</v>
      </c>
    </row>
    <row r="26" spans="1:17" s="61" customFormat="1" ht="15" customHeight="1">
      <c r="A26" s="111" t="s">
        <v>555</v>
      </c>
      <c r="B26" s="88">
        <v>30</v>
      </c>
      <c r="C26" s="82">
        <v>24</v>
      </c>
      <c r="D26" s="86">
        <v>125</v>
      </c>
      <c r="E26" s="96" t="s">
        <v>535</v>
      </c>
      <c r="F26" s="30">
        <v>20419026809</v>
      </c>
      <c r="G26" s="31">
        <v>2011</v>
      </c>
      <c r="H26" s="51" t="s">
        <v>12</v>
      </c>
      <c r="I26" s="32" t="s">
        <v>9</v>
      </c>
      <c r="J26" s="67" t="s">
        <v>230</v>
      </c>
      <c r="K26" s="21" t="s">
        <v>509</v>
      </c>
      <c r="L26" s="73" t="s">
        <v>506</v>
      </c>
      <c r="M26" s="78">
        <f t="shared" si="0"/>
        <v>125.7415331054091</v>
      </c>
      <c r="N26" s="86">
        <v>125</v>
      </c>
      <c r="O26" s="178">
        <v>41.60680556</v>
      </c>
      <c r="P26" s="182">
        <f t="shared" si="1"/>
        <v>84.1347275454091</v>
      </c>
      <c r="Q26" s="105">
        <f t="shared" si="2"/>
        <v>0.02082986168971838</v>
      </c>
    </row>
    <row r="27" spans="1:17" s="61" customFormat="1" ht="15" customHeight="1">
      <c r="A27" s="111" t="s">
        <v>556</v>
      </c>
      <c r="B27" s="88">
        <v>30</v>
      </c>
      <c r="C27" s="82">
        <v>25</v>
      </c>
      <c r="D27" s="87">
        <v>90</v>
      </c>
      <c r="E27" s="97" t="s">
        <v>536</v>
      </c>
      <c r="F27" s="30">
        <v>20419026809</v>
      </c>
      <c r="G27" s="31">
        <v>2011</v>
      </c>
      <c r="H27" s="51" t="s">
        <v>12</v>
      </c>
      <c r="I27" s="32" t="s">
        <v>9</v>
      </c>
      <c r="J27" s="67" t="s">
        <v>230</v>
      </c>
      <c r="K27" s="21" t="s">
        <v>245</v>
      </c>
      <c r="L27" s="74" t="s">
        <v>507</v>
      </c>
      <c r="M27" s="78">
        <f t="shared" si="0"/>
        <v>102.18380939269454</v>
      </c>
      <c r="N27" s="87">
        <v>90</v>
      </c>
      <c r="O27" s="178">
        <v>41.60680556</v>
      </c>
      <c r="P27" s="182">
        <f t="shared" si="1"/>
        <v>60.57700383269455</v>
      </c>
      <c r="Q27" s="105">
        <f t="shared" si="2"/>
        <v>0.014997500416597235</v>
      </c>
    </row>
    <row r="28" spans="1:17" s="61" customFormat="1" ht="15" customHeight="1">
      <c r="A28" s="111" t="s">
        <v>557</v>
      </c>
      <c r="B28" s="88">
        <v>30</v>
      </c>
      <c r="C28" s="82">
        <v>26</v>
      </c>
      <c r="D28" s="87">
        <v>90</v>
      </c>
      <c r="E28" s="97" t="s">
        <v>537</v>
      </c>
      <c r="F28" s="30">
        <v>20419026809</v>
      </c>
      <c r="G28" s="31">
        <v>2011</v>
      </c>
      <c r="H28" s="51" t="s">
        <v>12</v>
      </c>
      <c r="I28" s="32" t="s">
        <v>9</v>
      </c>
      <c r="J28" s="67" t="s">
        <v>230</v>
      </c>
      <c r="K28" s="21" t="s">
        <v>510</v>
      </c>
      <c r="L28" s="74" t="s">
        <v>508</v>
      </c>
      <c r="M28" s="78">
        <f t="shared" si="0"/>
        <v>102.18380939269454</v>
      </c>
      <c r="N28" s="87">
        <v>90</v>
      </c>
      <c r="O28" s="178">
        <v>41.60680556</v>
      </c>
      <c r="P28" s="182">
        <f t="shared" si="1"/>
        <v>60.57700383269455</v>
      </c>
      <c r="Q28" s="105">
        <f t="shared" si="2"/>
        <v>0.014997500416597235</v>
      </c>
    </row>
    <row r="29" spans="1:17" ht="15" customHeight="1">
      <c r="A29" s="111" t="s">
        <v>558</v>
      </c>
      <c r="B29" s="90">
        <v>0</v>
      </c>
      <c r="C29" s="82">
        <v>27</v>
      </c>
      <c r="D29" s="88">
        <v>90</v>
      </c>
      <c r="E29" s="87" t="s">
        <v>598</v>
      </c>
      <c r="F29" s="30">
        <v>20419026809</v>
      </c>
      <c r="G29" s="31">
        <v>2011</v>
      </c>
      <c r="H29" s="51" t="s">
        <v>12</v>
      </c>
      <c r="I29" s="32" t="s">
        <v>9</v>
      </c>
      <c r="J29" s="67" t="s">
        <v>230</v>
      </c>
      <c r="K29" s="20" t="s">
        <v>453</v>
      </c>
      <c r="L29" s="20" t="s">
        <v>454</v>
      </c>
      <c r="M29" s="78">
        <f t="shared" si="0"/>
        <v>64.11700383269455</v>
      </c>
      <c r="N29" s="86">
        <v>90</v>
      </c>
      <c r="O29" s="178">
        <v>3.54</v>
      </c>
      <c r="P29" s="182">
        <f t="shared" si="1"/>
        <v>60.57700383269455</v>
      </c>
      <c r="Q29" s="105">
        <f t="shared" si="2"/>
        <v>0.014997500416597235</v>
      </c>
    </row>
    <row r="30" spans="1:17" ht="15" customHeight="1">
      <c r="A30" s="111" t="s">
        <v>559</v>
      </c>
      <c r="B30" s="90">
        <v>0</v>
      </c>
      <c r="C30" s="82">
        <v>28</v>
      </c>
      <c r="D30" s="88">
        <v>40</v>
      </c>
      <c r="E30" s="87" t="s">
        <v>599</v>
      </c>
      <c r="F30" s="30">
        <v>20419026809</v>
      </c>
      <c r="G30" s="31">
        <v>2011</v>
      </c>
      <c r="H30" s="51" t="s">
        <v>12</v>
      </c>
      <c r="I30" s="32" t="s">
        <v>9</v>
      </c>
      <c r="J30" s="67" t="s">
        <v>230</v>
      </c>
      <c r="K30" s="20" t="s">
        <v>455</v>
      </c>
      <c r="L30" s="20" t="s">
        <v>456</v>
      </c>
      <c r="M30" s="78">
        <f t="shared" si="0"/>
        <v>30.46311281453091</v>
      </c>
      <c r="N30" s="86">
        <v>40</v>
      </c>
      <c r="O30" s="178">
        <v>3.54</v>
      </c>
      <c r="P30" s="182">
        <f t="shared" si="1"/>
        <v>26.92311281453091</v>
      </c>
      <c r="Q30" s="105">
        <f t="shared" si="2"/>
        <v>0.0066655557407098815</v>
      </c>
    </row>
    <row r="31" spans="1:17" ht="15" customHeight="1">
      <c r="A31" s="111" t="s">
        <v>560</v>
      </c>
      <c r="B31" s="90">
        <v>0</v>
      </c>
      <c r="C31" s="82">
        <v>29</v>
      </c>
      <c r="D31" s="88">
        <v>40</v>
      </c>
      <c r="E31" s="87" t="s">
        <v>600</v>
      </c>
      <c r="F31" s="30">
        <v>20419026809</v>
      </c>
      <c r="G31" s="31">
        <v>2011</v>
      </c>
      <c r="H31" s="51" t="s">
        <v>12</v>
      </c>
      <c r="I31" s="32" t="s">
        <v>9</v>
      </c>
      <c r="J31" s="67" t="s">
        <v>230</v>
      </c>
      <c r="K31" s="18" t="s">
        <v>342</v>
      </c>
      <c r="L31" s="20" t="s">
        <v>456</v>
      </c>
      <c r="M31" s="78">
        <f t="shared" si="0"/>
        <v>30.46311281453091</v>
      </c>
      <c r="N31" s="86">
        <v>40</v>
      </c>
      <c r="O31" s="178">
        <v>3.54</v>
      </c>
      <c r="P31" s="182">
        <f t="shared" si="1"/>
        <v>26.92311281453091</v>
      </c>
      <c r="Q31" s="105">
        <f t="shared" si="2"/>
        <v>0.0066655557407098815</v>
      </c>
    </row>
    <row r="32" spans="1:17" ht="15" customHeight="1">
      <c r="A32" s="111" t="s">
        <v>561</v>
      </c>
      <c r="B32" s="88">
        <v>60</v>
      </c>
      <c r="C32" s="82">
        <v>30</v>
      </c>
      <c r="D32" s="88">
        <v>40</v>
      </c>
      <c r="E32" s="87" t="s">
        <v>601</v>
      </c>
      <c r="F32" s="30">
        <v>20419026809</v>
      </c>
      <c r="G32" s="31">
        <v>2011</v>
      </c>
      <c r="H32" s="51" t="s">
        <v>12</v>
      </c>
      <c r="I32" s="32" t="s">
        <v>9</v>
      </c>
      <c r="J32" s="67" t="s">
        <v>230</v>
      </c>
      <c r="K32" s="20" t="s">
        <v>522</v>
      </c>
      <c r="L32" s="20" t="s">
        <v>456</v>
      </c>
      <c r="M32" s="78">
        <f t="shared" si="0"/>
        <v>30.46311281453091</v>
      </c>
      <c r="N32" s="86">
        <v>40</v>
      </c>
      <c r="O32" s="178">
        <v>3.54</v>
      </c>
      <c r="P32" s="182">
        <f t="shared" si="1"/>
        <v>26.92311281453091</v>
      </c>
      <c r="Q32" s="105">
        <f t="shared" si="2"/>
        <v>0.0066655557407098815</v>
      </c>
    </row>
    <row r="33" spans="1:17" ht="15" customHeight="1">
      <c r="A33" s="111" t="s">
        <v>562</v>
      </c>
      <c r="B33" s="88">
        <v>30</v>
      </c>
      <c r="C33" s="82">
        <v>31</v>
      </c>
      <c r="D33" s="88">
        <v>30</v>
      </c>
      <c r="E33" s="87" t="s">
        <v>602</v>
      </c>
      <c r="F33" s="30">
        <v>20419026809</v>
      </c>
      <c r="G33" s="31">
        <v>2011</v>
      </c>
      <c r="H33" s="51" t="s">
        <v>12</v>
      </c>
      <c r="I33" s="32" t="s">
        <v>9</v>
      </c>
      <c r="J33" s="67" t="s">
        <v>230</v>
      </c>
      <c r="K33" s="20" t="s">
        <v>523</v>
      </c>
      <c r="L33" s="20" t="s">
        <v>456</v>
      </c>
      <c r="M33" s="78">
        <f t="shared" si="0"/>
        <v>23.73233461089818</v>
      </c>
      <c r="N33" s="87">
        <v>30</v>
      </c>
      <c r="O33" s="178">
        <v>3.54</v>
      </c>
      <c r="P33" s="182">
        <f t="shared" si="1"/>
        <v>20.192334610898182</v>
      </c>
      <c r="Q33" s="105">
        <f t="shared" si="2"/>
        <v>0.004999166805532411</v>
      </c>
    </row>
    <row r="34" spans="1:17" s="61" customFormat="1" ht="15" customHeight="1">
      <c r="A34" s="111" t="s">
        <v>563</v>
      </c>
      <c r="B34" s="88">
        <v>60</v>
      </c>
      <c r="C34" s="82">
        <v>32</v>
      </c>
      <c r="D34" s="88">
        <v>30</v>
      </c>
      <c r="E34" s="87" t="s">
        <v>603</v>
      </c>
      <c r="F34" s="30">
        <v>20419026809</v>
      </c>
      <c r="G34" s="31">
        <v>2011</v>
      </c>
      <c r="H34" s="51" t="s">
        <v>12</v>
      </c>
      <c r="I34" s="32" t="s">
        <v>9</v>
      </c>
      <c r="J34" s="67" t="s">
        <v>230</v>
      </c>
      <c r="K34" s="20" t="s">
        <v>456</v>
      </c>
      <c r="L34" s="20" t="s">
        <v>456</v>
      </c>
      <c r="M34" s="78">
        <f t="shared" si="0"/>
        <v>23.73233461089818</v>
      </c>
      <c r="N34" s="87">
        <v>30</v>
      </c>
      <c r="O34" s="178">
        <v>3.54</v>
      </c>
      <c r="P34" s="182">
        <f t="shared" si="1"/>
        <v>20.192334610898182</v>
      </c>
      <c r="Q34" s="105">
        <f t="shared" si="2"/>
        <v>0.004999166805532411</v>
      </c>
    </row>
    <row r="35" spans="1:17" s="61" customFormat="1" ht="15" customHeight="1">
      <c r="A35" s="111" t="s">
        <v>564</v>
      </c>
      <c r="B35" s="88">
        <v>60</v>
      </c>
      <c r="C35" s="82">
        <v>33</v>
      </c>
      <c r="D35" s="88">
        <v>30</v>
      </c>
      <c r="E35" s="87" t="s">
        <v>604</v>
      </c>
      <c r="F35" s="30">
        <v>20419026809</v>
      </c>
      <c r="G35" s="31">
        <v>2011</v>
      </c>
      <c r="H35" s="51" t="s">
        <v>12</v>
      </c>
      <c r="I35" s="32" t="s">
        <v>9</v>
      </c>
      <c r="J35" s="67" t="s">
        <v>230</v>
      </c>
      <c r="K35" s="20" t="s">
        <v>456</v>
      </c>
      <c r="L35" s="20" t="s">
        <v>456</v>
      </c>
      <c r="M35" s="78">
        <f t="shared" si="0"/>
        <v>30.46311281453091</v>
      </c>
      <c r="N35" s="86">
        <v>40</v>
      </c>
      <c r="O35" s="178">
        <v>3.54</v>
      </c>
      <c r="P35" s="182">
        <f t="shared" si="1"/>
        <v>26.92311281453091</v>
      </c>
      <c r="Q35" s="105">
        <f t="shared" si="2"/>
        <v>0.0066655557407098815</v>
      </c>
    </row>
    <row r="36" spans="1:17" s="61" customFormat="1" ht="15" customHeight="1">
      <c r="A36" s="111" t="s">
        <v>565</v>
      </c>
      <c r="B36" s="88">
        <v>60</v>
      </c>
      <c r="C36" s="82">
        <v>34</v>
      </c>
      <c r="D36" s="88">
        <v>165</v>
      </c>
      <c r="E36" s="87" t="s">
        <v>534</v>
      </c>
      <c r="F36" s="30">
        <v>20419026809</v>
      </c>
      <c r="G36" s="31">
        <v>2011</v>
      </c>
      <c r="H36" s="51" t="s">
        <v>12</v>
      </c>
      <c r="I36" s="32" t="s">
        <v>9</v>
      </c>
      <c r="J36" s="15" t="s">
        <v>282</v>
      </c>
      <c r="K36" s="62" t="s">
        <v>400</v>
      </c>
      <c r="L36" s="20" t="s">
        <v>271</v>
      </c>
      <c r="M36" s="78">
        <f t="shared" si="0"/>
        <v>152.66464591994003</v>
      </c>
      <c r="N36" s="87">
        <v>165</v>
      </c>
      <c r="O36" s="178">
        <v>41.60680556</v>
      </c>
      <c r="P36" s="182">
        <f t="shared" si="1"/>
        <v>111.05784035994002</v>
      </c>
      <c r="Q36" s="105">
        <f t="shared" si="2"/>
        <v>0.027495417430428264</v>
      </c>
    </row>
    <row r="37" spans="1:17" s="61" customFormat="1" ht="15" customHeight="1">
      <c r="A37" s="111" t="s">
        <v>567</v>
      </c>
      <c r="B37" s="88">
        <v>60</v>
      </c>
      <c r="C37" s="82">
        <v>36</v>
      </c>
      <c r="D37" s="88">
        <v>60</v>
      </c>
      <c r="E37" s="87" t="s">
        <v>546</v>
      </c>
      <c r="F37" s="30">
        <v>20419026809</v>
      </c>
      <c r="G37" s="31">
        <v>2011</v>
      </c>
      <c r="H37" s="51" t="s">
        <v>12</v>
      </c>
      <c r="I37" s="32" t="s">
        <v>9</v>
      </c>
      <c r="J37" s="76" t="s">
        <v>285</v>
      </c>
      <c r="K37" s="62" t="s">
        <v>526</v>
      </c>
      <c r="L37" s="62" t="s">
        <v>511</v>
      </c>
      <c r="M37" s="78">
        <f t="shared" si="0"/>
        <v>50.655447425429095</v>
      </c>
      <c r="N37" s="87">
        <v>70</v>
      </c>
      <c r="O37" s="178">
        <v>3.54</v>
      </c>
      <c r="P37" s="182">
        <f t="shared" si="1"/>
        <v>47.115447425429096</v>
      </c>
      <c r="Q37" s="105">
        <f t="shared" si="2"/>
        <v>0.011664722546242293</v>
      </c>
    </row>
    <row r="38" spans="1:17" ht="15" customHeight="1">
      <c r="A38" s="111" t="s">
        <v>566</v>
      </c>
      <c r="B38" s="88">
        <v>30</v>
      </c>
      <c r="C38" s="82">
        <v>35</v>
      </c>
      <c r="D38" s="88">
        <v>70</v>
      </c>
      <c r="E38" s="87" t="s">
        <v>561</v>
      </c>
      <c r="F38" s="30">
        <v>20419026809</v>
      </c>
      <c r="G38" s="31">
        <v>2011</v>
      </c>
      <c r="H38" s="51" t="s">
        <v>12</v>
      </c>
      <c r="I38" s="51" t="s">
        <v>9</v>
      </c>
      <c r="J38" s="16" t="s">
        <v>285</v>
      </c>
      <c r="K38" s="21" t="s">
        <v>525</v>
      </c>
      <c r="L38" s="20" t="s">
        <v>470</v>
      </c>
      <c r="M38" s="78">
        <f t="shared" si="0"/>
        <v>43.924669221796364</v>
      </c>
      <c r="N38" s="87">
        <v>60</v>
      </c>
      <c r="O38" s="178">
        <v>3.54</v>
      </c>
      <c r="P38" s="182">
        <f t="shared" si="1"/>
        <v>40.384669221796365</v>
      </c>
      <c r="Q38" s="105">
        <f t="shared" si="2"/>
        <v>0.009998333611064822</v>
      </c>
    </row>
    <row r="39" spans="1:17" s="61" customFormat="1" ht="15" customHeight="1">
      <c r="A39" s="111" t="s">
        <v>568</v>
      </c>
      <c r="B39" s="88">
        <v>60</v>
      </c>
      <c r="C39" s="82">
        <v>37</v>
      </c>
      <c r="D39" s="88">
        <v>20</v>
      </c>
      <c r="E39" s="87" t="s">
        <v>547</v>
      </c>
      <c r="F39" s="30">
        <v>20419026809</v>
      </c>
      <c r="G39" s="31">
        <v>2011</v>
      </c>
      <c r="H39" s="51" t="s">
        <v>12</v>
      </c>
      <c r="I39" s="32" t="s">
        <v>9</v>
      </c>
      <c r="J39" s="76" t="s">
        <v>285</v>
      </c>
      <c r="K39" s="77" t="s">
        <v>416</v>
      </c>
      <c r="L39" s="62" t="s">
        <v>512</v>
      </c>
      <c r="M39" s="78">
        <f t="shared" si="0"/>
        <v>17.001556407265454</v>
      </c>
      <c r="N39" s="87">
        <v>20</v>
      </c>
      <c r="O39" s="178">
        <v>3.54</v>
      </c>
      <c r="P39" s="182">
        <f t="shared" si="1"/>
        <v>13.461556407265455</v>
      </c>
      <c r="Q39" s="105">
        <f t="shared" si="2"/>
        <v>0.0033327778703549408</v>
      </c>
    </row>
    <row r="40" spans="1:17" s="61" customFormat="1" ht="15" customHeight="1">
      <c r="A40" s="111" t="s">
        <v>569</v>
      </c>
      <c r="B40" s="88">
        <v>60</v>
      </c>
      <c r="C40" s="82">
        <v>38</v>
      </c>
      <c r="D40" s="88">
        <v>30</v>
      </c>
      <c r="E40" s="87" t="s">
        <v>548</v>
      </c>
      <c r="F40" s="30">
        <v>20419026809</v>
      </c>
      <c r="G40" s="31">
        <v>2011</v>
      </c>
      <c r="H40" s="51" t="s">
        <v>12</v>
      </c>
      <c r="I40" s="32" t="s">
        <v>9</v>
      </c>
      <c r="J40" s="76" t="s">
        <v>285</v>
      </c>
      <c r="K40" s="77" t="s">
        <v>221</v>
      </c>
      <c r="L40" s="62" t="s">
        <v>513</v>
      </c>
      <c r="M40" s="78">
        <f t="shared" si="0"/>
        <v>23.73233461089818</v>
      </c>
      <c r="N40" s="87">
        <v>30</v>
      </c>
      <c r="O40" s="178">
        <v>3.54</v>
      </c>
      <c r="P40" s="182">
        <f t="shared" si="1"/>
        <v>20.192334610898182</v>
      </c>
      <c r="Q40" s="105">
        <f t="shared" si="2"/>
        <v>0.004999166805532411</v>
      </c>
    </row>
    <row r="41" spans="1:17" s="61" customFormat="1" ht="15" customHeight="1">
      <c r="A41" s="111" t="s">
        <v>570</v>
      </c>
      <c r="B41" s="88">
        <v>60</v>
      </c>
      <c r="C41" s="82">
        <v>39</v>
      </c>
      <c r="D41" s="88">
        <v>30</v>
      </c>
      <c r="E41" s="87" t="s">
        <v>549</v>
      </c>
      <c r="F41" s="30">
        <v>20419026809</v>
      </c>
      <c r="G41" s="31">
        <v>2011</v>
      </c>
      <c r="H41" s="51" t="s">
        <v>12</v>
      </c>
      <c r="I41" s="32" t="s">
        <v>9</v>
      </c>
      <c r="J41" s="76" t="s">
        <v>285</v>
      </c>
      <c r="K41" s="77" t="s">
        <v>417</v>
      </c>
      <c r="L41" s="62" t="s">
        <v>514</v>
      </c>
      <c r="M41" s="78">
        <f t="shared" si="0"/>
        <v>23.73233461089818</v>
      </c>
      <c r="N41" s="87">
        <v>30</v>
      </c>
      <c r="O41" s="178">
        <v>3.54</v>
      </c>
      <c r="P41" s="182">
        <f t="shared" si="1"/>
        <v>20.192334610898182</v>
      </c>
      <c r="Q41" s="105">
        <f t="shared" si="2"/>
        <v>0.004999166805532411</v>
      </c>
    </row>
    <row r="42" spans="1:17" s="61" customFormat="1" ht="15" customHeight="1">
      <c r="A42" s="111" t="s">
        <v>571</v>
      </c>
      <c r="B42" s="88">
        <v>60</v>
      </c>
      <c r="C42" s="82">
        <v>40</v>
      </c>
      <c r="D42" s="88">
        <v>30</v>
      </c>
      <c r="E42" s="87" t="s">
        <v>550</v>
      </c>
      <c r="F42" s="30">
        <v>20419026809</v>
      </c>
      <c r="G42" s="31">
        <v>2011</v>
      </c>
      <c r="H42" s="51" t="s">
        <v>12</v>
      </c>
      <c r="I42" s="32" t="s">
        <v>9</v>
      </c>
      <c r="J42" s="76" t="s">
        <v>285</v>
      </c>
      <c r="K42" s="77" t="s">
        <v>418</v>
      </c>
      <c r="L42" s="62" t="s">
        <v>514</v>
      </c>
      <c r="M42" s="78">
        <f t="shared" si="0"/>
        <v>23.73233461089818</v>
      </c>
      <c r="N42" s="87">
        <v>30</v>
      </c>
      <c r="O42" s="178">
        <v>3.54</v>
      </c>
      <c r="P42" s="182">
        <f t="shared" si="1"/>
        <v>20.192334610898182</v>
      </c>
      <c r="Q42" s="105">
        <f t="shared" si="2"/>
        <v>0.004999166805532411</v>
      </c>
    </row>
    <row r="43" spans="1:17" s="61" customFormat="1" ht="15" customHeight="1">
      <c r="A43" s="111" t="s">
        <v>572</v>
      </c>
      <c r="B43" s="88">
        <v>60</v>
      </c>
      <c r="C43" s="82">
        <v>41</v>
      </c>
      <c r="D43" s="88">
        <v>30</v>
      </c>
      <c r="E43" s="87" t="s">
        <v>551</v>
      </c>
      <c r="F43" s="30">
        <v>20419026809</v>
      </c>
      <c r="G43" s="31">
        <v>2011</v>
      </c>
      <c r="H43" s="51" t="s">
        <v>12</v>
      </c>
      <c r="I43" s="32" t="s">
        <v>9</v>
      </c>
      <c r="J43" s="76" t="s">
        <v>285</v>
      </c>
      <c r="K43" s="77" t="s">
        <v>222</v>
      </c>
      <c r="L43" s="62" t="s">
        <v>514</v>
      </c>
      <c r="M43" s="78">
        <f t="shared" si="0"/>
        <v>23.73233461089818</v>
      </c>
      <c r="N43" s="87">
        <v>30</v>
      </c>
      <c r="O43" s="178">
        <v>3.54</v>
      </c>
      <c r="P43" s="182">
        <f t="shared" si="1"/>
        <v>20.192334610898182</v>
      </c>
      <c r="Q43" s="105">
        <f t="shared" si="2"/>
        <v>0.004999166805532411</v>
      </c>
    </row>
    <row r="44" spans="1:17" s="61" customFormat="1" ht="15" customHeight="1">
      <c r="A44" s="111" t="s">
        <v>573</v>
      </c>
      <c r="B44" s="88">
        <v>60</v>
      </c>
      <c r="C44" s="82">
        <v>42</v>
      </c>
      <c r="D44" s="88">
        <v>30</v>
      </c>
      <c r="E44" s="87" t="s">
        <v>552</v>
      </c>
      <c r="F44" s="30">
        <v>20419026809</v>
      </c>
      <c r="G44" s="31">
        <v>2011</v>
      </c>
      <c r="H44" s="51" t="s">
        <v>12</v>
      </c>
      <c r="I44" s="32" t="s">
        <v>9</v>
      </c>
      <c r="J44" s="76" t="s">
        <v>285</v>
      </c>
      <c r="K44" s="62" t="s">
        <v>515</v>
      </c>
      <c r="L44" s="20" t="s">
        <v>223</v>
      </c>
      <c r="M44" s="78">
        <f t="shared" si="0"/>
        <v>23.73233461089818</v>
      </c>
      <c r="N44" s="87">
        <v>30</v>
      </c>
      <c r="O44" s="178">
        <v>3.54</v>
      </c>
      <c r="P44" s="182">
        <f t="shared" si="1"/>
        <v>20.192334610898182</v>
      </c>
      <c r="Q44" s="105">
        <f t="shared" si="2"/>
        <v>0.004999166805532411</v>
      </c>
    </row>
    <row r="45" spans="1:17" s="61" customFormat="1" ht="15" customHeight="1">
      <c r="A45" s="111" t="s">
        <v>574</v>
      </c>
      <c r="B45" s="88">
        <v>60</v>
      </c>
      <c r="C45" s="82">
        <v>43</v>
      </c>
      <c r="D45" s="88">
        <v>30</v>
      </c>
      <c r="E45" s="87" t="s">
        <v>553</v>
      </c>
      <c r="F45" s="30">
        <v>20419026809</v>
      </c>
      <c r="G45" s="31">
        <v>2011</v>
      </c>
      <c r="H45" s="51" t="s">
        <v>12</v>
      </c>
      <c r="I45" s="32" t="s">
        <v>9</v>
      </c>
      <c r="J45" s="76" t="s">
        <v>285</v>
      </c>
      <c r="K45" s="62" t="s">
        <v>516</v>
      </c>
      <c r="L45" s="20" t="s">
        <v>223</v>
      </c>
      <c r="M45" s="78">
        <f t="shared" si="0"/>
        <v>23.73233461089818</v>
      </c>
      <c r="N45" s="87">
        <v>30</v>
      </c>
      <c r="O45" s="178">
        <v>3.54</v>
      </c>
      <c r="P45" s="182">
        <f t="shared" si="1"/>
        <v>20.192334610898182</v>
      </c>
      <c r="Q45" s="105">
        <f t="shared" si="2"/>
        <v>0.004999166805532411</v>
      </c>
    </row>
    <row r="46" spans="1:17" s="61" customFormat="1" ht="15" customHeight="1">
      <c r="A46" s="111" t="s">
        <v>575</v>
      </c>
      <c r="B46" s="88">
        <v>60</v>
      </c>
      <c r="C46" s="82">
        <v>44</v>
      </c>
      <c r="D46" s="88">
        <v>30</v>
      </c>
      <c r="E46" s="87" t="s">
        <v>554</v>
      </c>
      <c r="F46" s="30">
        <v>20419026809</v>
      </c>
      <c r="G46" s="31">
        <v>2011</v>
      </c>
      <c r="H46" s="51" t="s">
        <v>12</v>
      </c>
      <c r="I46" s="32" t="s">
        <v>9</v>
      </c>
      <c r="J46" s="76" t="s">
        <v>285</v>
      </c>
      <c r="K46" s="62" t="s">
        <v>419</v>
      </c>
      <c r="L46" s="20" t="s">
        <v>223</v>
      </c>
      <c r="M46" s="78">
        <f t="shared" si="0"/>
        <v>23.73233461089818</v>
      </c>
      <c r="N46" s="87">
        <v>30</v>
      </c>
      <c r="O46" s="178">
        <v>3.54</v>
      </c>
      <c r="P46" s="182">
        <f t="shared" si="1"/>
        <v>20.192334610898182</v>
      </c>
      <c r="Q46" s="105">
        <f t="shared" si="2"/>
        <v>0.004999166805532411</v>
      </c>
    </row>
    <row r="47" spans="1:17" ht="15" customHeight="1">
      <c r="A47" s="111" t="s">
        <v>576</v>
      </c>
      <c r="B47" s="88">
        <v>60</v>
      </c>
      <c r="C47" s="82">
        <v>45</v>
      </c>
      <c r="D47" s="88">
        <v>30</v>
      </c>
      <c r="E47" s="87" t="s">
        <v>555</v>
      </c>
      <c r="F47" s="30">
        <v>20419026809</v>
      </c>
      <c r="G47" s="31">
        <v>2011</v>
      </c>
      <c r="H47" s="51" t="s">
        <v>12</v>
      </c>
      <c r="I47" s="32" t="s">
        <v>9</v>
      </c>
      <c r="J47" s="16" t="s">
        <v>285</v>
      </c>
      <c r="K47" s="20" t="s">
        <v>466</v>
      </c>
      <c r="L47" s="20" t="s">
        <v>223</v>
      </c>
      <c r="M47" s="78">
        <f t="shared" si="0"/>
        <v>23.73233461089818</v>
      </c>
      <c r="N47" s="87">
        <v>30</v>
      </c>
      <c r="O47" s="178">
        <v>3.54</v>
      </c>
      <c r="P47" s="182">
        <f t="shared" si="1"/>
        <v>20.192334610898182</v>
      </c>
      <c r="Q47" s="105">
        <f t="shared" si="2"/>
        <v>0.004999166805532411</v>
      </c>
    </row>
    <row r="48" spans="1:17" ht="15" customHeight="1">
      <c r="A48" s="111" t="s">
        <v>577</v>
      </c>
      <c r="B48" s="88">
        <v>60</v>
      </c>
      <c r="C48" s="82">
        <v>46</v>
      </c>
      <c r="D48" s="88">
        <v>30</v>
      </c>
      <c r="E48" s="87" t="s">
        <v>556</v>
      </c>
      <c r="F48" s="30">
        <v>20419026809</v>
      </c>
      <c r="G48" s="31">
        <v>2011</v>
      </c>
      <c r="H48" s="51" t="s">
        <v>12</v>
      </c>
      <c r="I48" s="32" t="s">
        <v>9</v>
      </c>
      <c r="J48" s="16" t="s">
        <v>285</v>
      </c>
      <c r="K48" s="20" t="s">
        <v>225</v>
      </c>
      <c r="L48" s="20" t="s">
        <v>223</v>
      </c>
      <c r="M48" s="78">
        <f t="shared" si="0"/>
        <v>23.73233461089818</v>
      </c>
      <c r="N48" s="87">
        <v>30</v>
      </c>
      <c r="O48" s="178">
        <v>3.54</v>
      </c>
      <c r="P48" s="182">
        <f t="shared" si="1"/>
        <v>20.192334610898182</v>
      </c>
      <c r="Q48" s="105">
        <f t="shared" si="2"/>
        <v>0.004999166805532411</v>
      </c>
    </row>
    <row r="49" spans="1:17" ht="15" customHeight="1">
      <c r="A49" s="111" t="s">
        <v>578</v>
      </c>
      <c r="B49" s="88">
        <v>60</v>
      </c>
      <c r="C49" s="82">
        <v>47</v>
      </c>
      <c r="D49" s="88">
        <v>30</v>
      </c>
      <c r="E49" s="87" t="s">
        <v>557</v>
      </c>
      <c r="F49" s="30">
        <v>20419026809</v>
      </c>
      <c r="G49" s="31">
        <v>2011</v>
      </c>
      <c r="H49" s="51" t="s">
        <v>12</v>
      </c>
      <c r="I49" s="32" t="s">
        <v>9</v>
      </c>
      <c r="J49" s="16" t="s">
        <v>285</v>
      </c>
      <c r="K49" s="20" t="s">
        <v>226</v>
      </c>
      <c r="L49" s="20" t="s">
        <v>223</v>
      </c>
      <c r="M49" s="78">
        <f t="shared" si="0"/>
        <v>23.73233461089818</v>
      </c>
      <c r="N49" s="87">
        <v>30</v>
      </c>
      <c r="O49" s="178">
        <v>3.54</v>
      </c>
      <c r="P49" s="182">
        <f t="shared" si="1"/>
        <v>20.192334610898182</v>
      </c>
      <c r="Q49" s="105">
        <f t="shared" si="2"/>
        <v>0.004999166805532411</v>
      </c>
    </row>
    <row r="50" spans="1:17" ht="15" customHeight="1">
      <c r="A50" s="111" t="s">
        <v>579</v>
      </c>
      <c r="B50" s="88">
        <v>60</v>
      </c>
      <c r="C50" s="82">
        <v>48</v>
      </c>
      <c r="D50" s="88">
        <v>30</v>
      </c>
      <c r="E50" s="87" t="s">
        <v>558</v>
      </c>
      <c r="F50" s="30">
        <v>20419026809</v>
      </c>
      <c r="G50" s="31">
        <v>2011</v>
      </c>
      <c r="H50" s="51" t="s">
        <v>12</v>
      </c>
      <c r="I50" s="32" t="s">
        <v>9</v>
      </c>
      <c r="J50" s="67" t="s">
        <v>424</v>
      </c>
      <c r="K50" s="20" t="s">
        <v>471</v>
      </c>
      <c r="L50" s="20" t="s">
        <v>425</v>
      </c>
      <c r="M50" s="78">
        <f t="shared" si="0"/>
        <v>64.11700383269455</v>
      </c>
      <c r="N50" s="87">
        <v>90</v>
      </c>
      <c r="O50" s="178">
        <v>3.54</v>
      </c>
      <c r="P50" s="182">
        <f t="shared" si="1"/>
        <v>60.57700383269455</v>
      </c>
      <c r="Q50" s="105">
        <f t="shared" si="2"/>
        <v>0.014997500416597235</v>
      </c>
    </row>
    <row r="51" spans="1:17" ht="15" customHeight="1">
      <c r="A51" s="111" t="s">
        <v>580</v>
      </c>
      <c r="B51" s="88">
        <v>60</v>
      </c>
      <c r="C51" s="82">
        <v>49</v>
      </c>
      <c r="D51" s="88">
        <v>30</v>
      </c>
      <c r="E51" s="87" t="s">
        <v>559</v>
      </c>
      <c r="F51" s="30">
        <v>20419026809</v>
      </c>
      <c r="G51" s="31">
        <v>2011</v>
      </c>
      <c r="H51" s="51" t="s">
        <v>12</v>
      </c>
      <c r="I51" s="32" t="s">
        <v>9</v>
      </c>
      <c r="J51" s="67" t="s">
        <v>289</v>
      </c>
      <c r="K51" s="20" t="s">
        <v>472</v>
      </c>
      <c r="L51" s="20" t="s">
        <v>426</v>
      </c>
      <c r="M51" s="78">
        <f t="shared" si="0"/>
        <v>87.67472754540911</v>
      </c>
      <c r="N51" s="87">
        <v>125</v>
      </c>
      <c r="O51" s="178">
        <v>3.54</v>
      </c>
      <c r="P51" s="182">
        <f t="shared" si="1"/>
        <v>84.1347275454091</v>
      </c>
      <c r="Q51" s="105">
        <f t="shared" si="2"/>
        <v>0.02082986168971838</v>
      </c>
    </row>
    <row r="52" spans="1:17" ht="15" customHeight="1">
      <c r="A52" s="111" t="s">
        <v>581</v>
      </c>
      <c r="B52" s="88">
        <v>60</v>
      </c>
      <c r="C52" s="82">
        <v>50</v>
      </c>
      <c r="D52" s="88">
        <v>30</v>
      </c>
      <c r="E52" s="87" t="s">
        <v>560</v>
      </c>
      <c r="F52" s="30">
        <v>20419026809</v>
      </c>
      <c r="G52" s="31">
        <v>2011</v>
      </c>
      <c r="H52" s="51" t="s">
        <v>12</v>
      </c>
      <c r="I52" s="32" t="s">
        <v>9</v>
      </c>
      <c r="J52" s="67" t="s">
        <v>289</v>
      </c>
      <c r="K52" s="20" t="s">
        <v>473</v>
      </c>
      <c r="L52" s="20" t="s">
        <v>474</v>
      </c>
      <c r="M52" s="78">
        <f t="shared" si="0"/>
        <v>37.19389101816364</v>
      </c>
      <c r="N52" s="87">
        <v>50</v>
      </c>
      <c r="O52" s="178">
        <v>3.54</v>
      </c>
      <c r="P52" s="182">
        <f t="shared" si="1"/>
        <v>33.65389101816364</v>
      </c>
      <c r="Q52" s="105">
        <f t="shared" si="2"/>
        <v>0.008331944675887352</v>
      </c>
    </row>
    <row r="53" spans="1:17" ht="15" customHeight="1">
      <c r="A53" s="111" t="s">
        <v>582</v>
      </c>
      <c r="B53" s="88">
        <v>60</v>
      </c>
      <c r="C53" s="82">
        <v>51</v>
      </c>
      <c r="D53" s="88">
        <v>90</v>
      </c>
      <c r="E53" s="87" t="s">
        <v>590</v>
      </c>
      <c r="F53" s="30">
        <v>20419026809</v>
      </c>
      <c r="G53" s="31">
        <v>2011</v>
      </c>
      <c r="H53" s="51" t="s">
        <v>12</v>
      </c>
      <c r="I53" s="32" t="s">
        <v>9</v>
      </c>
      <c r="J53" s="67" t="s">
        <v>289</v>
      </c>
      <c r="K53" s="20" t="s">
        <v>475</v>
      </c>
      <c r="L53" s="20" t="s">
        <v>474</v>
      </c>
      <c r="M53" s="78">
        <f t="shared" si="0"/>
        <v>37.19389101816364</v>
      </c>
      <c r="N53" s="87">
        <v>50</v>
      </c>
      <c r="O53" s="178">
        <v>3.54</v>
      </c>
      <c r="P53" s="182">
        <f t="shared" si="1"/>
        <v>33.65389101816364</v>
      </c>
      <c r="Q53" s="105">
        <f t="shared" si="2"/>
        <v>0.008331944675887352</v>
      </c>
    </row>
    <row r="54" spans="1:17" ht="15" customHeight="1">
      <c r="A54" s="111" t="s">
        <v>583</v>
      </c>
      <c r="B54" s="88">
        <v>60</v>
      </c>
      <c r="C54" s="82">
        <v>52</v>
      </c>
      <c r="D54" s="88">
        <v>125</v>
      </c>
      <c r="E54" s="87" t="s">
        <v>591</v>
      </c>
      <c r="F54" s="30">
        <v>20419026809</v>
      </c>
      <c r="G54" s="31">
        <v>2011</v>
      </c>
      <c r="H54" s="51" t="s">
        <v>12</v>
      </c>
      <c r="I54" s="32" t="s">
        <v>9</v>
      </c>
      <c r="J54" s="67" t="s">
        <v>289</v>
      </c>
      <c r="K54" s="20" t="s">
        <v>476</v>
      </c>
      <c r="L54" s="20" t="s">
        <v>474</v>
      </c>
      <c r="M54" s="78">
        <f t="shared" si="0"/>
        <v>37.19389101816364</v>
      </c>
      <c r="N54" s="87">
        <v>50</v>
      </c>
      <c r="O54" s="178">
        <v>3.54</v>
      </c>
      <c r="P54" s="182">
        <f t="shared" si="1"/>
        <v>33.65389101816364</v>
      </c>
      <c r="Q54" s="105">
        <f t="shared" si="2"/>
        <v>0.008331944675887352</v>
      </c>
    </row>
    <row r="55" spans="1:17" ht="15" customHeight="1">
      <c r="A55" s="111" t="s">
        <v>584</v>
      </c>
      <c r="B55" s="88">
        <v>60</v>
      </c>
      <c r="C55" s="82">
        <v>53</v>
      </c>
      <c r="D55" s="88">
        <v>50</v>
      </c>
      <c r="E55" s="87" t="s">
        <v>592</v>
      </c>
      <c r="F55" s="30">
        <v>20419026809</v>
      </c>
      <c r="G55" s="31">
        <v>2011</v>
      </c>
      <c r="H55" s="51" t="s">
        <v>12</v>
      </c>
      <c r="I55" s="32" t="s">
        <v>9</v>
      </c>
      <c r="J55" s="18" t="s">
        <v>288</v>
      </c>
      <c r="K55" s="20" t="s">
        <v>423</v>
      </c>
      <c r="L55" s="20" t="s">
        <v>259</v>
      </c>
      <c r="M55" s="78">
        <f t="shared" si="0"/>
        <v>87.67472754540911</v>
      </c>
      <c r="N55" s="87">
        <v>125</v>
      </c>
      <c r="O55" s="178">
        <v>3.54</v>
      </c>
      <c r="P55" s="182">
        <f t="shared" si="1"/>
        <v>84.1347275454091</v>
      </c>
      <c r="Q55" s="105">
        <f t="shared" si="2"/>
        <v>0.02082986168971838</v>
      </c>
    </row>
    <row r="56" spans="1:17" ht="15" customHeight="1">
      <c r="A56" s="111" t="s">
        <v>585</v>
      </c>
      <c r="B56" s="88">
        <v>60</v>
      </c>
      <c r="C56" s="82">
        <v>54</v>
      </c>
      <c r="D56" s="88">
        <v>50</v>
      </c>
      <c r="E56" s="87" t="s">
        <v>593</v>
      </c>
      <c r="F56" s="30">
        <v>20419026809</v>
      </c>
      <c r="G56" s="31">
        <v>2011</v>
      </c>
      <c r="H56" s="51" t="s">
        <v>12</v>
      </c>
      <c r="I56" s="32" t="s">
        <v>9</v>
      </c>
      <c r="J56" s="18" t="s">
        <v>288</v>
      </c>
      <c r="K56" s="69" t="s">
        <v>478</v>
      </c>
      <c r="L56" s="20" t="s">
        <v>287</v>
      </c>
      <c r="M56" s="78">
        <f t="shared" si="0"/>
        <v>23.73233461089818</v>
      </c>
      <c r="N56" s="87">
        <v>30</v>
      </c>
      <c r="O56" s="178">
        <v>3.54</v>
      </c>
      <c r="P56" s="182">
        <f t="shared" si="1"/>
        <v>20.192334610898182</v>
      </c>
      <c r="Q56" s="105">
        <f t="shared" si="2"/>
        <v>0.004999166805532411</v>
      </c>
    </row>
    <row r="57" spans="1:17" ht="15" customHeight="1">
      <c r="A57" s="111" t="s">
        <v>586</v>
      </c>
      <c r="B57" s="88">
        <v>60</v>
      </c>
      <c r="C57" s="82">
        <v>55</v>
      </c>
      <c r="D57" s="88">
        <v>50</v>
      </c>
      <c r="E57" s="87" t="s">
        <v>594</v>
      </c>
      <c r="F57" s="30">
        <v>20419026809</v>
      </c>
      <c r="G57" s="31">
        <v>2011</v>
      </c>
      <c r="H57" s="51" t="s">
        <v>12</v>
      </c>
      <c r="I57" s="32" t="s">
        <v>9</v>
      </c>
      <c r="J57" s="18" t="s">
        <v>288</v>
      </c>
      <c r="K57" s="69" t="s">
        <v>319</v>
      </c>
      <c r="L57" s="20" t="s">
        <v>287</v>
      </c>
      <c r="M57" s="78">
        <f t="shared" si="0"/>
        <v>23.73233461089818</v>
      </c>
      <c r="N57" s="87">
        <v>30</v>
      </c>
      <c r="O57" s="178">
        <v>3.54</v>
      </c>
      <c r="P57" s="182">
        <f t="shared" si="1"/>
        <v>20.192334610898182</v>
      </c>
      <c r="Q57" s="105">
        <f t="shared" si="2"/>
        <v>0.004999166805532411</v>
      </c>
    </row>
    <row r="58" spans="1:17" ht="15" customHeight="1">
      <c r="A58" s="111" t="s">
        <v>587</v>
      </c>
      <c r="B58" s="88">
        <v>125</v>
      </c>
      <c r="C58" s="82">
        <v>56</v>
      </c>
      <c r="D58" s="88">
        <v>125</v>
      </c>
      <c r="E58" s="87" t="s">
        <v>587</v>
      </c>
      <c r="F58" s="30">
        <v>20419026809</v>
      </c>
      <c r="G58" s="31">
        <v>2011</v>
      </c>
      <c r="H58" s="51" t="s">
        <v>12</v>
      </c>
      <c r="I58" s="32" t="s">
        <v>9</v>
      </c>
      <c r="J58" s="66" t="s">
        <v>427</v>
      </c>
      <c r="K58" s="20" t="s">
        <v>479</v>
      </c>
      <c r="L58" s="20" t="s">
        <v>428</v>
      </c>
      <c r="M58" s="78">
        <f t="shared" si="0"/>
        <v>87.67472754540911</v>
      </c>
      <c r="N58" s="87">
        <v>125</v>
      </c>
      <c r="O58" s="178">
        <v>3.54</v>
      </c>
      <c r="P58" s="182">
        <f t="shared" si="1"/>
        <v>84.1347275454091</v>
      </c>
      <c r="Q58" s="105">
        <f t="shared" si="2"/>
        <v>0.02082986168971838</v>
      </c>
    </row>
    <row r="59" spans="1:17" ht="15" customHeight="1">
      <c r="A59" s="111" t="s">
        <v>588</v>
      </c>
      <c r="B59" s="88">
        <v>30</v>
      </c>
      <c r="C59" s="82">
        <v>57</v>
      </c>
      <c r="D59" s="88">
        <v>30</v>
      </c>
      <c r="E59" s="87" t="s">
        <v>588</v>
      </c>
      <c r="F59" s="30">
        <v>20419026809</v>
      </c>
      <c r="G59" s="31">
        <v>2011</v>
      </c>
      <c r="H59" s="51" t="s">
        <v>12</v>
      </c>
      <c r="I59" s="32" t="s">
        <v>9</v>
      </c>
      <c r="J59" s="18" t="s">
        <v>278</v>
      </c>
      <c r="K59" s="20" t="s">
        <v>480</v>
      </c>
      <c r="L59" s="20" t="s">
        <v>322</v>
      </c>
      <c r="M59" s="78">
        <f t="shared" si="0"/>
        <v>64.11700383269455</v>
      </c>
      <c r="N59" s="86">
        <v>90</v>
      </c>
      <c r="O59" s="178">
        <v>3.54</v>
      </c>
      <c r="P59" s="182">
        <f t="shared" si="1"/>
        <v>60.57700383269455</v>
      </c>
      <c r="Q59" s="105">
        <f t="shared" si="2"/>
        <v>0.014997500416597235</v>
      </c>
    </row>
    <row r="60" spans="1:17" ht="15" customHeight="1">
      <c r="A60" s="111" t="s">
        <v>589</v>
      </c>
      <c r="B60" s="88">
        <v>30</v>
      </c>
      <c r="C60" s="82">
        <v>58</v>
      </c>
      <c r="D60" s="88">
        <v>30</v>
      </c>
      <c r="E60" s="87" t="s">
        <v>589</v>
      </c>
      <c r="F60" s="30">
        <v>20419026809</v>
      </c>
      <c r="G60" s="31">
        <v>2011</v>
      </c>
      <c r="H60" s="51" t="s">
        <v>12</v>
      </c>
      <c r="I60" s="32" t="s">
        <v>9</v>
      </c>
      <c r="J60" s="67" t="s">
        <v>432</v>
      </c>
      <c r="K60" s="20" t="s">
        <v>321</v>
      </c>
      <c r="L60" s="20" t="s">
        <v>482</v>
      </c>
      <c r="M60" s="78">
        <f t="shared" si="0"/>
        <v>87.67472754540911</v>
      </c>
      <c r="N60" s="87">
        <v>125</v>
      </c>
      <c r="O60" s="178">
        <v>3.54</v>
      </c>
      <c r="P60" s="182">
        <f t="shared" si="1"/>
        <v>84.1347275454091</v>
      </c>
      <c r="Q60" s="105">
        <f t="shared" si="2"/>
        <v>0.02082986168971838</v>
      </c>
    </row>
    <row r="61" spans="1:17" ht="15" customHeight="1">
      <c r="A61" s="111" t="s">
        <v>590</v>
      </c>
      <c r="B61" s="88">
        <v>90</v>
      </c>
      <c r="C61" s="82">
        <v>59</v>
      </c>
      <c r="D61" s="89">
        <v>125</v>
      </c>
      <c r="E61" s="87" t="s">
        <v>595</v>
      </c>
      <c r="F61" s="30">
        <v>20419026809</v>
      </c>
      <c r="G61" s="31">
        <v>2011</v>
      </c>
      <c r="H61" s="51" t="s">
        <v>12</v>
      </c>
      <c r="I61" s="32" t="s">
        <v>9</v>
      </c>
      <c r="J61" s="67" t="s">
        <v>432</v>
      </c>
      <c r="K61" s="20" t="s">
        <v>483</v>
      </c>
      <c r="L61" s="20" t="s">
        <v>484</v>
      </c>
      <c r="M61" s="78">
        <f t="shared" si="0"/>
        <v>64.11700383269455</v>
      </c>
      <c r="N61" s="87">
        <v>90</v>
      </c>
      <c r="O61" s="178">
        <v>3.54</v>
      </c>
      <c r="P61" s="182">
        <f t="shared" si="1"/>
        <v>60.57700383269455</v>
      </c>
      <c r="Q61" s="105">
        <f t="shared" si="2"/>
        <v>0.014997500416597235</v>
      </c>
    </row>
    <row r="62" spans="1:17" ht="15" customHeight="1">
      <c r="A62" s="111" t="s">
        <v>591</v>
      </c>
      <c r="B62" s="88">
        <v>125</v>
      </c>
      <c r="C62" s="82">
        <v>60</v>
      </c>
      <c r="D62" s="88">
        <v>90</v>
      </c>
      <c r="E62" s="87" t="s">
        <v>596</v>
      </c>
      <c r="F62" s="87" t="s">
        <v>562</v>
      </c>
      <c r="G62" s="31">
        <v>2011</v>
      </c>
      <c r="H62" s="51" t="s">
        <v>12</v>
      </c>
      <c r="I62" s="71" t="s">
        <v>9</v>
      </c>
      <c r="J62" s="22" t="s">
        <v>290</v>
      </c>
      <c r="K62" s="20" t="s">
        <v>485</v>
      </c>
      <c r="L62" s="20" t="s">
        <v>420</v>
      </c>
      <c r="M62" s="78">
        <f t="shared" si="0"/>
        <v>23.73233461089818</v>
      </c>
      <c r="N62" s="87">
        <v>30</v>
      </c>
      <c r="O62" s="178">
        <v>3.54</v>
      </c>
      <c r="P62" s="182">
        <f t="shared" si="1"/>
        <v>20.192334610898182</v>
      </c>
      <c r="Q62" s="105">
        <f t="shared" si="2"/>
        <v>0.004999166805532411</v>
      </c>
    </row>
    <row r="63" spans="1:17" ht="15" customHeight="1">
      <c r="A63" s="111" t="s">
        <v>592</v>
      </c>
      <c r="B63" s="88">
        <v>50</v>
      </c>
      <c r="C63" s="82">
        <v>61</v>
      </c>
      <c r="D63" s="88">
        <v>125</v>
      </c>
      <c r="E63" s="87" t="s">
        <v>609</v>
      </c>
      <c r="F63" s="87" t="s">
        <v>563</v>
      </c>
      <c r="G63" s="31">
        <v>2011</v>
      </c>
      <c r="H63" s="51" t="s">
        <v>12</v>
      </c>
      <c r="I63" s="71" t="s">
        <v>9</v>
      </c>
      <c r="J63" s="22" t="s">
        <v>316</v>
      </c>
      <c r="K63" s="20" t="s">
        <v>227</v>
      </c>
      <c r="L63" s="20" t="s">
        <v>486</v>
      </c>
      <c r="M63" s="78">
        <f t="shared" si="0"/>
        <v>43.924669221796364</v>
      </c>
      <c r="N63" s="87">
        <v>60</v>
      </c>
      <c r="O63" s="178">
        <v>3.54</v>
      </c>
      <c r="P63" s="182">
        <f t="shared" si="1"/>
        <v>40.384669221796365</v>
      </c>
      <c r="Q63" s="105">
        <f t="shared" si="2"/>
        <v>0.009998333611064822</v>
      </c>
    </row>
    <row r="64" spans="1:17" ht="15" customHeight="1">
      <c r="A64" s="111" t="s">
        <v>593</v>
      </c>
      <c r="B64" s="88">
        <v>50</v>
      </c>
      <c r="C64" s="82">
        <v>62</v>
      </c>
      <c r="D64" s="88">
        <v>90</v>
      </c>
      <c r="E64" s="87" t="s">
        <v>610</v>
      </c>
      <c r="F64" s="87" t="s">
        <v>564</v>
      </c>
      <c r="G64" s="31">
        <v>2011</v>
      </c>
      <c r="H64" s="51" t="s">
        <v>12</v>
      </c>
      <c r="I64" s="71" t="s">
        <v>9</v>
      </c>
      <c r="J64" s="22" t="s">
        <v>325</v>
      </c>
      <c r="K64" s="20" t="s">
        <v>228</v>
      </c>
      <c r="L64" s="20" t="s">
        <v>421</v>
      </c>
      <c r="M64" s="78">
        <f t="shared" si="0"/>
        <v>43.924669221796364</v>
      </c>
      <c r="N64" s="87">
        <v>60</v>
      </c>
      <c r="O64" s="178">
        <v>3.54</v>
      </c>
      <c r="P64" s="182">
        <f t="shared" si="1"/>
        <v>40.384669221796365</v>
      </c>
      <c r="Q64" s="105">
        <f t="shared" si="2"/>
        <v>0.009998333611064822</v>
      </c>
    </row>
    <row r="65" spans="1:17" ht="15" customHeight="1">
      <c r="A65" s="111" t="s">
        <v>594</v>
      </c>
      <c r="B65" s="88">
        <v>50</v>
      </c>
      <c r="C65" s="82">
        <v>63</v>
      </c>
      <c r="D65" s="88">
        <v>30</v>
      </c>
      <c r="E65" s="87" t="s">
        <v>562</v>
      </c>
      <c r="F65" s="30">
        <v>20419026809</v>
      </c>
      <c r="G65" s="31">
        <v>2011</v>
      </c>
      <c r="H65" s="51" t="s">
        <v>12</v>
      </c>
      <c r="I65" s="71" t="s">
        <v>9</v>
      </c>
      <c r="J65" s="22" t="s">
        <v>325</v>
      </c>
      <c r="K65" s="20" t="s">
        <v>625</v>
      </c>
      <c r="L65" s="20" t="s">
        <v>286</v>
      </c>
      <c r="M65" s="78">
        <f t="shared" si="0"/>
        <v>23.73233461089818</v>
      </c>
      <c r="N65" s="87">
        <v>30</v>
      </c>
      <c r="O65" s="178">
        <v>3.54</v>
      </c>
      <c r="P65" s="182">
        <f t="shared" si="1"/>
        <v>20.192334610898182</v>
      </c>
      <c r="Q65" s="105">
        <f t="shared" si="2"/>
        <v>0.004999166805532411</v>
      </c>
    </row>
    <row r="66" spans="1:17" ht="15" customHeight="1">
      <c r="A66" s="111" t="s">
        <v>595</v>
      </c>
      <c r="B66" s="89">
        <v>125</v>
      </c>
      <c r="C66" s="82">
        <v>64</v>
      </c>
      <c r="D66" s="88">
        <v>60</v>
      </c>
      <c r="E66" s="87" t="s">
        <v>563</v>
      </c>
      <c r="F66" s="30">
        <v>20419026809</v>
      </c>
      <c r="G66" s="31">
        <v>2011</v>
      </c>
      <c r="H66" s="51" t="s">
        <v>12</v>
      </c>
      <c r="I66" s="71" t="s">
        <v>9</v>
      </c>
      <c r="J66" s="15" t="s">
        <v>188</v>
      </c>
      <c r="K66" s="20" t="s">
        <v>487</v>
      </c>
      <c r="L66" s="20" t="s">
        <v>422</v>
      </c>
      <c r="M66" s="78">
        <f t="shared" si="0"/>
        <v>43.924669221796364</v>
      </c>
      <c r="N66" s="87">
        <v>60</v>
      </c>
      <c r="O66" s="178">
        <v>3.54</v>
      </c>
      <c r="P66" s="182">
        <f t="shared" si="1"/>
        <v>40.384669221796365</v>
      </c>
      <c r="Q66" s="105">
        <f t="shared" si="2"/>
        <v>0.009998333611064822</v>
      </c>
    </row>
    <row r="67" spans="1:17" ht="15" customHeight="1">
      <c r="A67" s="111" t="s">
        <v>596</v>
      </c>
      <c r="B67" s="114">
        <v>90</v>
      </c>
      <c r="C67" s="82">
        <v>65</v>
      </c>
      <c r="D67" s="88">
        <v>60</v>
      </c>
      <c r="E67" s="87" t="s">
        <v>564</v>
      </c>
      <c r="F67" s="30">
        <v>20419026809</v>
      </c>
      <c r="G67" s="31">
        <v>2011</v>
      </c>
      <c r="H67" s="51" t="s">
        <v>12</v>
      </c>
      <c r="I67" s="32" t="s">
        <v>9</v>
      </c>
      <c r="J67" s="18" t="s">
        <v>499</v>
      </c>
      <c r="K67" s="20" t="s">
        <v>503</v>
      </c>
      <c r="L67" s="20" t="s">
        <v>504</v>
      </c>
      <c r="M67" s="78">
        <f t="shared" si="0"/>
        <v>3.54</v>
      </c>
      <c r="N67" s="86">
        <v>0</v>
      </c>
      <c r="O67" s="178">
        <v>3.54</v>
      </c>
      <c r="P67" s="182">
        <f t="shared" si="1"/>
        <v>0</v>
      </c>
      <c r="Q67" s="105">
        <f t="shared" si="2"/>
        <v>0</v>
      </c>
    </row>
    <row r="68" spans="1:17" ht="15" customHeight="1">
      <c r="A68" s="111" t="s">
        <v>597</v>
      </c>
      <c r="B68" s="108">
        <v>125</v>
      </c>
      <c r="C68" s="82">
        <v>66</v>
      </c>
      <c r="D68" s="88">
        <v>30</v>
      </c>
      <c r="E68" s="87" t="s">
        <v>566</v>
      </c>
      <c r="F68" s="30">
        <v>20419026809</v>
      </c>
      <c r="G68" s="31">
        <v>2011</v>
      </c>
      <c r="H68" s="51" t="s">
        <v>12</v>
      </c>
      <c r="I68" s="32" t="s">
        <v>9</v>
      </c>
      <c r="J68" s="18" t="s">
        <v>499</v>
      </c>
      <c r="K68" s="20" t="s">
        <v>505</v>
      </c>
      <c r="L68" s="20" t="s">
        <v>504</v>
      </c>
      <c r="M68" s="78">
        <f aca="true" t="shared" si="3" ref="M68:M92">SUM(O68+P68)</f>
        <v>3.54</v>
      </c>
      <c r="N68" s="86">
        <v>0</v>
      </c>
      <c r="O68" s="178">
        <v>3.54</v>
      </c>
      <c r="P68" s="182">
        <f aca="true" t="shared" si="4" ref="P68:P92">+Q68*$P$93</f>
        <v>0</v>
      </c>
      <c r="Q68" s="105">
        <f aca="true" t="shared" si="5" ref="Q68:Q92">+N68/$N$93</f>
        <v>0</v>
      </c>
    </row>
    <row r="69" spans="1:17" ht="15" customHeight="1">
      <c r="A69" s="111" t="s">
        <v>598</v>
      </c>
      <c r="B69" s="90">
        <v>90</v>
      </c>
      <c r="C69" s="82">
        <v>67</v>
      </c>
      <c r="D69" s="88">
        <v>60</v>
      </c>
      <c r="E69" s="87" t="s">
        <v>565</v>
      </c>
      <c r="F69" s="30">
        <v>20419026809</v>
      </c>
      <c r="G69" s="31">
        <v>2011</v>
      </c>
      <c r="H69" s="51" t="s">
        <v>12</v>
      </c>
      <c r="I69" s="32" t="s">
        <v>9</v>
      </c>
      <c r="J69" s="62" t="s">
        <v>499</v>
      </c>
      <c r="K69" s="20" t="s">
        <v>498</v>
      </c>
      <c r="L69" s="20" t="s">
        <v>504</v>
      </c>
      <c r="M69" s="78">
        <f t="shared" si="3"/>
        <v>3.54</v>
      </c>
      <c r="N69" s="86">
        <v>0</v>
      </c>
      <c r="O69" s="178">
        <v>3.54</v>
      </c>
      <c r="P69" s="182">
        <f t="shared" si="4"/>
        <v>0</v>
      </c>
      <c r="Q69" s="105">
        <f t="shared" si="5"/>
        <v>0</v>
      </c>
    </row>
    <row r="70" spans="1:17" ht="15" customHeight="1">
      <c r="A70" s="111" t="s">
        <v>599</v>
      </c>
      <c r="B70" s="90">
        <v>40</v>
      </c>
      <c r="C70" s="82">
        <v>68</v>
      </c>
      <c r="D70" s="88">
        <v>60</v>
      </c>
      <c r="E70" s="87" t="s">
        <v>567</v>
      </c>
      <c r="F70" s="30">
        <v>20419026809</v>
      </c>
      <c r="G70" s="31">
        <v>2011</v>
      </c>
      <c r="H70" s="51" t="s">
        <v>12</v>
      </c>
      <c r="I70" s="32" t="s">
        <v>9</v>
      </c>
      <c r="J70" s="17" t="s">
        <v>296</v>
      </c>
      <c r="K70" s="20" t="s">
        <v>489</v>
      </c>
      <c r="L70" s="20" t="s">
        <v>362</v>
      </c>
      <c r="M70" s="78">
        <f t="shared" si="3"/>
        <v>43.924669221796364</v>
      </c>
      <c r="N70" s="87">
        <v>60</v>
      </c>
      <c r="O70" s="178">
        <v>3.54</v>
      </c>
      <c r="P70" s="182">
        <f t="shared" si="4"/>
        <v>40.384669221796365</v>
      </c>
      <c r="Q70" s="105">
        <f t="shared" si="5"/>
        <v>0.009998333611064822</v>
      </c>
    </row>
    <row r="71" spans="1:17" ht="15" customHeight="1">
      <c r="A71" s="111" t="s">
        <v>600</v>
      </c>
      <c r="B71" s="90">
        <v>40</v>
      </c>
      <c r="C71" s="82">
        <v>69</v>
      </c>
      <c r="D71" s="88">
        <v>60</v>
      </c>
      <c r="E71" s="87" t="s">
        <v>568</v>
      </c>
      <c r="F71" s="30">
        <v>20419026809</v>
      </c>
      <c r="G71" s="31">
        <v>2011</v>
      </c>
      <c r="H71" s="51" t="s">
        <v>12</v>
      </c>
      <c r="I71" s="32" t="s">
        <v>9</v>
      </c>
      <c r="J71" s="18" t="s">
        <v>297</v>
      </c>
      <c r="K71" s="20" t="s">
        <v>371</v>
      </c>
      <c r="L71" s="20" t="s">
        <v>362</v>
      </c>
      <c r="M71" s="78">
        <f t="shared" si="3"/>
        <v>43.924669221796364</v>
      </c>
      <c r="N71" s="87">
        <v>60</v>
      </c>
      <c r="O71" s="178">
        <v>3.54</v>
      </c>
      <c r="P71" s="182">
        <f t="shared" si="4"/>
        <v>40.384669221796365</v>
      </c>
      <c r="Q71" s="105">
        <f t="shared" si="5"/>
        <v>0.009998333611064822</v>
      </c>
    </row>
    <row r="72" spans="1:17" ht="15" customHeight="1">
      <c r="A72" s="111" t="s">
        <v>601</v>
      </c>
      <c r="B72" s="90">
        <v>40</v>
      </c>
      <c r="C72" s="82">
        <v>70</v>
      </c>
      <c r="D72" s="88">
        <v>60</v>
      </c>
      <c r="E72" s="87" t="s">
        <v>569</v>
      </c>
      <c r="F72" s="30">
        <v>20419026809</v>
      </c>
      <c r="G72" s="31">
        <v>2011</v>
      </c>
      <c r="H72" s="51" t="s">
        <v>12</v>
      </c>
      <c r="I72" s="32" t="s">
        <v>9</v>
      </c>
      <c r="J72" s="18" t="s">
        <v>298</v>
      </c>
      <c r="K72" s="20" t="s">
        <v>372</v>
      </c>
      <c r="L72" s="20" t="s">
        <v>362</v>
      </c>
      <c r="M72" s="78">
        <f t="shared" si="3"/>
        <v>43.924669221796364</v>
      </c>
      <c r="N72" s="87">
        <v>60</v>
      </c>
      <c r="O72" s="178">
        <v>3.54</v>
      </c>
      <c r="P72" s="182">
        <f t="shared" si="4"/>
        <v>40.384669221796365</v>
      </c>
      <c r="Q72" s="105">
        <f t="shared" si="5"/>
        <v>0.009998333611064822</v>
      </c>
    </row>
    <row r="73" spans="1:17" ht="15" customHeight="1">
      <c r="A73" s="112" t="s">
        <v>602</v>
      </c>
      <c r="B73" s="113">
        <v>90</v>
      </c>
      <c r="C73" s="82">
        <v>71</v>
      </c>
      <c r="D73" s="88">
        <v>60</v>
      </c>
      <c r="E73" s="87" t="s">
        <v>570</v>
      </c>
      <c r="F73" s="30">
        <v>20419026809</v>
      </c>
      <c r="G73" s="31">
        <v>2011</v>
      </c>
      <c r="H73" s="51" t="s">
        <v>12</v>
      </c>
      <c r="I73" s="32" t="s">
        <v>9</v>
      </c>
      <c r="J73" s="18" t="s">
        <v>299</v>
      </c>
      <c r="K73" s="20" t="s">
        <v>373</v>
      </c>
      <c r="L73" s="20" t="s">
        <v>362</v>
      </c>
      <c r="M73" s="78">
        <f t="shared" si="3"/>
        <v>43.924669221796364</v>
      </c>
      <c r="N73" s="87">
        <v>60</v>
      </c>
      <c r="O73" s="178">
        <v>3.54</v>
      </c>
      <c r="P73" s="182">
        <f t="shared" si="4"/>
        <v>40.384669221796365</v>
      </c>
      <c r="Q73" s="105">
        <f t="shared" si="5"/>
        <v>0.009998333611064822</v>
      </c>
    </row>
    <row r="74" spans="1:17" ht="15" customHeight="1">
      <c r="A74" s="111" t="s">
        <v>603</v>
      </c>
      <c r="B74" s="88">
        <v>30</v>
      </c>
      <c r="C74" s="82">
        <v>72</v>
      </c>
      <c r="D74" s="88">
        <v>60</v>
      </c>
      <c r="E74" s="87" t="s">
        <v>571</v>
      </c>
      <c r="F74" s="30">
        <v>20419026809</v>
      </c>
      <c r="G74" s="31">
        <v>2011</v>
      </c>
      <c r="H74" s="51" t="s">
        <v>12</v>
      </c>
      <c r="I74" s="32" t="s">
        <v>9</v>
      </c>
      <c r="J74" s="18" t="s">
        <v>300</v>
      </c>
      <c r="K74" s="20" t="s">
        <v>374</v>
      </c>
      <c r="L74" s="20" t="s">
        <v>362</v>
      </c>
      <c r="M74" s="78">
        <f t="shared" si="3"/>
        <v>43.924669221796364</v>
      </c>
      <c r="N74" s="87">
        <v>60</v>
      </c>
      <c r="O74" s="178">
        <v>3.54</v>
      </c>
      <c r="P74" s="182">
        <f t="shared" si="4"/>
        <v>40.384669221796365</v>
      </c>
      <c r="Q74" s="105">
        <f t="shared" si="5"/>
        <v>0.009998333611064822</v>
      </c>
    </row>
    <row r="75" spans="1:17" ht="15" customHeight="1">
      <c r="A75" s="111" t="s">
        <v>604</v>
      </c>
      <c r="B75" s="88">
        <v>30</v>
      </c>
      <c r="C75" s="82">
        <v>73</v>
      </c>
      <c r="D75" s="88">
        <v>60</v>
      </c>
      <c r="E75" s="87" t="s">
        <v>572</v>
      </c>
      <c r="F75" s="30">
        <v>20419026809</v>
      </c>
      <c r="G75" s="31">
        <v>2011</v>
      </c>
      <c r="H75" s="51" t="s">
        <v>12</v>
      </c>
      <c r="I75" s="32" t="s">
        <v>9</v>
      </c>
      <c r="J75" s="18" t="s">
        <v>301</v>
      </c>
      <c r="K75" s="20" t="s">
        <v>375</v>
      </c>
      <c r="L75" s="20" t="s">
        <v>362</v>
      </c>
      <c r="M75" s="78">
        <f t="shared" si="3"/>
        <v>43.924669221796364</v>
      </c>
      <c r="N75" s="87">
        <v>60</v>
      </c>
      <c r="O75" s="178">
        <v>3.54</v>
      </c>
      <c r="P75" s="182">
        <f t="shared" si="4"/>
        <v>40.384669221796365</v>
      </c>
      <c r="Q75" s="105">
        <f t="shared" si="5"/>
        <v>0.009998333611064822</v>
      </c>
    </row>
    <row r="76" spans="1:17" ht="15" customHeight="1">
      <c r="A76" s="111" t="s">
        <v>605</v>
      </c>
      <c r="B76" s="88">
        <v>125</v>
      </c>
      <c r="C76" s="82">
        <v>74</v>
      </c>
      <c r="D76" s="88">
        <v>60</v>
      </c>
      <c r="E76" s="87" t="s">
        <v>573</v>
      </c>
      <c r="F76" s="30">
        <v>20419026809</v>
      </c>
      <c r="G76" s="31">
        <v>2011</v>
      </c>
      <c r="H76" s="51" t="s">
        <v>12</v>
      </c>
      <c r="I76" s="32" t="s">
        <v>9</v>
      </c>
      <c r="J76" s="18" t="s">
        <v>302</v>
      </c>
      <c r="K76" s="20" t="s">
        <v>376</v>
      </c>
      <c r="L76" s="20" t="s">
        <v>362</v>
      </c>
      <c r="M76" s="78">
        <f t="shared" si="3"/>
        <v>43.924669221796364</v>
      </c>
      <c r="N76" s="87">
        <v>60</v>
      </c>
      <c r="O76" s="178">
        <v>3.54</v>
      </c>
      <c r="P76" s="182">
        <f t="shared" si="4"/>
        <v>40.384669221796365</v>
      </c>
      <c r="Q76" s="105">
        <f t="shared" si="5"/>
        <v>0.009998333611064822</v>
      </c>
    </row>
    <row r="77" spans="1:17" ht="15" customHeight="1">
      <c r="A77" s="111" t="s">
        <v>606</v>
      </c>
      <c r="B77" s="88">
        <v>125</v>
      </c>
      <c r="C77" s="82">
        <v>75</v>
      </c>
      <c r="D77" s="88">
        <v>60</v>
      </c>
      <c r="E77" s="87" t="s">
        <v>574</v>
      </c>
      <c r="F77" s="30">
        <v>20419026809</v>
      </c>
      <c r="G77" s="31">
        <v>2011</v>
      </c>
      <c r="H77" s="51" t="s">
        <v>12</v>
      </c>
      <c r="I77" s="32" t="s">
        <v>9</v>
      </c>
      <c r="J77" s="18" t="s">
        <v>303</v>
      </c>
      <c r="K77" s="20" t="s">
        <v>377</v>
      </c>
      <c r="L77" s="20" t="s">
        <v>362</v>
      </c>
      <c r="M77" s="78">
        <f t="shared" si="3"/>
        <v>43.924669221796364</v>
      </c>
      <c r="N77" s="87">
        <v>60</v>
      </c>
      <c r="O77" s="178">
        <v>3.54</v>
      </c>
      <c r="P77" s="182">
        <f t="shared" si="4"/>
        <v>40.384669221796365</v>
      </c>
      <c r="Q77" s="105">
        <f t="shared" si="5"/>
        <v>0.009998333611064822</v>
      </c>
    </row>
    <row r="78" spans="1:17" ht="15" customHeight="1">
      <c r="A78" s="111" t="s">
        <v>607</v>
      </c>
      <c r="B78" s="88">
        <v>90</v>
      </c>
      <c r="C78" s="82">
        <v>76</v>
      </c>
      <c r="D78" s="88">
        <v>60</v>
      </c>
      <c r="E78" s="87" t="s">
        <v>575</v>
      </c>
      <c r="F78" s="30">
        <v>20419026809</v>
      </c>
      <c r="G78" s="31">
        <v>2011</v>
      </c>
      <c r="H78" s="51" t="s">
        <v>12</v>
      </c>
      <c r="I78" s="32" t="s">
        <v>9</v>
      </c>
      <c r="J78" s="18" t="s">
        <v>304</v>
      </c>
      <c r="K78" s="20" t="s">
        <v>378</v>
      </c>
      <c r="L78" s="20" t="s">
        <v>362</v>
      </c>
      <c r="M78" s="78">
        <f t="shared" si="3"/>
        <v>43.924669221796364</v>
      </c>
      <c r="N78" s="87">
        <v>60</v>
      </c>
      <c r="O78" s="178">
        <v>3.54</v>
      </c>
      <c r="P78" s="182">
        <f t="shared" si="4"/>
        <v>40.384669221796365</v>
      </c>
      <c r="Q78" s="105">
        <f t="shared" si="5"/>
        <v>0.009998333611064822</v>
      </c>
    </row>
    <row r="79" spans="1:17" ht="15" customHeight="1">
      <c r="A79" s="111" t="s">
        <v>608</v>
      </c>
      <c r="B79" s="88">
        <v>90</v>
      </c>
      <c r="C79" s="82">
        <v>77</v>
      </c>
      <c r="D79" s="88">
        <v>60</v>
      </c>
      <c r="E79" s="87" t="s">
        <v>576</v>
      </c>
      <c r="F79" s="30">
        <v>20419026809</v>
      </c>
      <c r="G79" s="31">
        <v>2011</v>
      </c>
      <c r="H79" s="51" t="s">
        <v>12</v>
      </c>
      <c r="I79" s="32" t="s">
        <v>9</v>
      </c>
      <c r="J79" s="18" t="s">
        <v>305</v>
      </c>
      <c r="K79" s="20" t="s">
        <v>379</v>
      </c>
      <c r="L79" s="20" t="s">
        <v>362</v>
      </c>
      <c r="M79" s="78">
        <f t="shared" si="3"/>
        <v>43.924669221796364</v>
      </c>
      <c r="N79" s="87">
        <v>60</v>
      </c>
      <c r="O79" s="178">
        <v>3.54</v>
      </c>
      <c r="P79" s="182">
        <f t="shared" si="4"/>
        <v>40.384669221796365</v>
      </c>
      <c r="Q79" s="105">
        <f t="shared" si="5"/>
        <v>0.009998333611064822</v>
      </c>
    </row>
    <row r="80" spans="1:17" ht="15" customHeight="1">
      <c r="A80" s="111" t="s">
        <v>609</v>
      </c>
      <c r="B80" s="88">
        <v>125</v>
      </c>
      <c r="C80" s="82">
        <v>78</v>
      </c>
      <c r="D80" s="88">
        <v>60</v>
      </c>
      <c r="E80" s="87" t="s">
        <v>577</v>
      </c>
      <c r="F80" s="30">
        <v>20419026809</v>
      </c>
      <c r="G80" s="31">
        <v>2011</v>
      </c>
      <c r="H80" s="51" t="s">
        <v>12</v>
      </c>
      <c r="I80" s="32" t="s">
        <v>9</v>
      </c>
      <c r="J80" s="18" t="s">
        <v>306</v>
      </c>
      <c r="K80" s="20" t="s">
        <v>490</v>
      </c>
      <c r="L80" s="20" t="s">
        <v>362</v>
      </c>
      <c r="M80" s="78">
        <f t="shared" si="3"/>
        <v>43.924669221796364</v>
      </c>
      <c r="N80" s="87">
        <v>60</v>
      </c>
      <c r="O80" s="178">
        <v>3.54</v>
      </c>
      <c r="P80" s="182">
        <f t="shared" si="4"/>
        <v>40.384669221796365</v>
      </c>
      <c r="Q80" s="105">
        <f t="shared" si="5"/>
        <v>0.009998333611064822</v>
      </c>
    </row>
    <row r="81" spans="1:17" ht="15" customHeight="1">
      <c r="A81" s="111" t="s">
        <v>610</v>
      </c>
      <c r="B81" s="88">
        <v>90</v>
      </c>
      <c r="C81" s="82">
        <v>79</v>
      </c>
      <c r="D81" s="88">
        <v>60</v>
      </c>
      <c r="E81" s="87" t="s">
        <v>578</v>
      </c>
      <c r="F81" s="30">
        <v>20419026809</v>
      </c>
      <c r="G81" s="31">
        <v>2011</v>
      </c>
      <c r="H81" s="51" t="s">
        <v>12</v>
      </c>
      <c r="I81" s="32" t="s">
        <v>9</v>
      </c>
      <c r="J81" s="18" t="s">
        <v>307</v>
      </c>
      <c r="K81" s="20" t="s">
        <v>381</v>
      </c>
      <c r="L81" s="20" t="s">
        <v>362</v>
      </c>
      <c r="M81" s="78">
        <f t="shared" si="3"/>
        <v>43.924669221796364</v>
      </c>
      <c r="N81" s="87">
        <v>60</v>
      </c>
      <c r="O81" s="178">
        <v>3.54</v>
      </c>
      <c r="P81" s="182">
        <f t="shared" si="4"/>
        <v>40.384669221796365</v>
      </c>
      <c r="Q81" s="105">
        <f t="shared" si="5"/>
        <v>0.009998333611064822</v>
      </c>
    </row>
    <row r="82" spans="1:17" ht="15" customHeight="1">
      <c r="A82" s="111" t="s">
        <v>611</v>
      </c>
      <c r="B82" s="90">
        <v>90</v>
      </c>
      <c r="C82" s="82">
        <v>80</v>
      </c>
      <c r="D82" s="88">
        <v>60</v>
      </c>
      <c r="E82" s="87" t="s">
        <v>579</v>
      </c>
      <c r="F82" s="30">
        <v>20419026809</v>
      </c>
      <c r="G82" s="31">
        <v>2011</v>
      </c>
      <c r="H82" s="51" t="s">
        <v>12</v>
      </c>
      <c r="I82" s="32" t="s">
        <v>9</v>
      </c>
      <c r="J82" s="18" t="s">
        <v>308</v>
      </c>
      <c r="K82" s="20" t="s">
        <v>382</v>
      </c>
      <c r="L82" s="20" t="s">
        <v>362</v>
      </c>
      <c r="M82" s="78">
        <f t="shared" si="3"/>
        <v>43.924669221796364</v>
      </c>
      <c r="N82" s="87">
        <v>60</v>
      </c>
      <c r="O82" s="178">
        <v>3.54</v>
      </c>
      <c r="P82" s="182">
        <f t="shared" si="4"/>
        <v>40.384669221796365</v>
      </c>
      <c r="Q82" s="105">
        <f t="shared" si="5"/>
        <v>0.009998333611064822</v>
      </c>
    </row>
    <row r="83" spans="1:17" ht="15" customHeight="1">
      <c r="A83" s="111" t="s">
        <v>612</v>
      </c>
      <c r="B83" s="90">
        <v>70</v>
      </c>
      <c r="C83" s="82">
        <v>81</v>
      </c>
      <c r="D83" s="88">
        <v>60</v>
      </c>
      <c r="E83" s="87" t="s">
        <v>580</v>
      </c>
      <c r="F83" s="30">
        <v>20419026809</v>
      </c>
      <c r="G83" s="31">
        <v>2011</v>
      </c>
      <c r="H83" s="51" t="s">
        <v>12</v>
      </c>
      <c r="I83" s="32" t="s">
        <v>9</v>
      </c>
      <c r="J83" s="18" t="s">
        <v>309</v>
      </c>
      <c r="K83" s="20" t="s">
        <v>383</v>
      </c>
      <c r="L83" s="20" t="s">
        <v>362</v>
      </c>
      <c r="M83" s="78">
        <f t="shared" si="3"/>
        <v>43.924669221796364</v>
      </c>
      <c r="N83" s="87">
        <v>60</v>
      </c>
      <c r="O83" s="178">
        <v>3.54</v>
      </c>
      <c r="P83" s="182">
        <f t="shared" si="4"/>
        <v>40.384669221796365</v>
      </c>
      <c r="Q83" s="105">
        <f t="shared" si="5"/>
        <v>0.009998333611064822</v>
      </c>
    </row>
    <row r="84" spans="1:17" ht="15" customHeight="1">
      <c r="A84" s="111" t="s">
        <v>613</v>
      </c>
      <c r="B84" s="90">
        <v>40</v>
      </c>
      <c r="C84" s="82">
        <v>82</v>
      </c>
      <c r="D84" s="88">
        <v>60</v>
      </c>
      <c r="E84" s="87" t="s">
        <v>581</v>
      </c>
      <c r="F84" s="30">
        <v>20419026809</v>
      </c>
      <c r="G84" s="31">
        <v>2011</v>
      </c>
      <c r="H84" s="51" t="s">
        <v>12</v>
      </c>
      <c r="I84" s="32" t="s">
        <v>9</v>
      </c>
      <c r="J84" s="18" t="s">
        <v>310</v>
      </c>
      <c r="K84" s="20" t="s">
        <v>384</v>
      </c>
      <c r="L84" s="20" t="s">
        <v>362</v>
      </c>
      <c r="M84" s="78">
        <f t="shared" si="3"/>
        <v>43.924669221796364</v>
      </c>
      <c r="N84" s="87">
        <v>60</v>
      </c>
      <c r="O84" s="178">
        <v>3.54</v>
      </c>
      <c r="P84" s="182">
        <f t="shared" si="4"/>
        <v>40.384669221796365</v>
      </c>
      <c r="Q84" s="105">
        <f t="shared" si="5"/>
        <v>0.009998333611064822</v>
      </c>
    </row>
    <row r="85" spans="1:17" ht="15" customHeight="1">
      <c r="A85" s="111" t="s">
        <v>614</v>
      </c>
      <c r="B85" s="90">
        <v>40</v>
      </c>
      <c r="C85" s="82">
        <v>83</v>
      </c>
      <c r="D85" s="88">
        <v>60</v>
      </c>
      <c r="E85" s="87" t="s">
        <v>582</v>
      </c>
      <c r="F85" s="30">
        <v>20419026809</v>
      </c>
      <c r="G85" s="31">
        <v>2011</v>
      </c>
      <c r="H85" s="51" t="s">
        <v>12</v>
      </c>
      <c r="I85" s="32" t="s">
        <v>9</v>
      </c>
      <c r="J85" s="18" t="s">
        <v>311</v>
      </c>
      <c r="K85" s="20" t="s">
        <v>385</v>
      </c>
      <c r="L85" s="20" t="s">
        <v>362</v>
      </c>
      <c r="M85" s="78">
        <f t="shared" si="3"/>
        <v>43.924669221796364</v>
      </c>
      <c r="N85" s="87">
        <v>60</v>
      </c>
      <c r="O85" s="178">
        <v>3.54</v>
      </c>
      <c r="P85" s="182">
        <f t="shared" si="4"/>
        <v>40.384669221796365</v>
      </c>
      <c r="Q85" s="105">
        <f t="shared" si="5"/>
        <v>0.009998333611064822</v>
      </c>
    </row>
    <row r="86" spans="1:17" ht="15" customHeight="1">
      <c r="A86" s="111" t="s">
        <v>615</v>
      </c>
      <c r="B86" s="90">
        <v>50</v>
      </c>
      <c r="C86" s="82">
        <v>84</v>
      </c>
      <c r="D86" s="88">
        <v>60</v>
      </c>
      <c r="E86" s="87" t="s">
        <v>583</v>
      </c>
      <c r="F86" s="30">
        <v>20419026809</v>
      </c>
      <c r="G86" s="31">
        <v>2011</v>
      </c>
      <c r="H86" s="51" t="s">
        <v>12</v>
      </c>
      <c r="I86" s="32" t="s">
        <v>9</v>
      </c>
      <c r="J86" s="18" t="s">
        <v>315</v>
      </c>
      <c r="K86" s="20" t="s">
        <v>491</v>
      </c>
      <c r="L86" s="20" t="s">
        <v>362</v>
      </c>
      <c r="M86" s="78">
        <f t="shared" si="3"/>
        <v>43.924669221796364</v>
      </c>
      <c r="N86" s="87">
        <v>60</v>
      </c>
      <c r="O86" s="178">
        <v>3.54</v>
      </c>
      <c r="P86" s="182">
        <f t="shared" si="4"/>
        <v>40.384669221796365</v>
      </c>
      <c r="Q86" s="105">
        <f t="shared" si="5"/>
        <v>0.009998333611064822</v>
      </c>
    </row>
    <row r="87" spans="1:17" ht="15" customHeight="1">
      <c r="A87" s="111" t="s">
        <v>616</v>
      </c>
      <c r="B87" s="90">
        <v>80</v>
      </c>
      <c r="C87" s="82">
        <v>85</v>
      </c>
      <c r="D87" s="88">
        <v>60</v>
      </c>
      <c r="E87" s="87" t="s">
        <v>584</v>
      </c>
      <c r="F87" s="30">
        <v>20419026809</v>
      </c>
      <c r="G87" s="31">
        <v>2011</v>
      </c>
      <c r="H87" s="51" t="s">
        <v>12</v>
      </c>
      <c r="I87" s="32" t="s">
        <v>9</v>
      </c>
      <c r="J87" s="18" t="s">
        <v>312</v>
      </c>
      <c r="K87" s="20" t="s">
        <v>387</v>
      </c>
      <c r="L87" s="20" t="s">
        <v>362</v>
      </c>
      <c r="M87" s="78">
        <f t="shared" si="3"/>
        <v>43.924669221796364</v>
      </c>
      <c r="N87" s="87">
        <v>60</v>
      </c>
      <c r="O87" s="178">
        <v>3.54</v>
      </c>
      <c r="P87" s="182">
        <f t="shared" si="4"/>
        <v>40.384669221796365</v>
      </c>
      <c r="Q87" s="105">
        <f t="shared" si="5"/>
        <v>0.009998333611064822</v>
      </c>
    </row>
    <row r="88" spans="1:17" ht="15" customHeight="1">
      <c r="A88" s="111" t="s">
        <v>617</v>
      </c>
      <c r="B88" s="90">
        <v>90</v>
      </c>
      <c r="C88" s="82">
        <v>86</v>
      </c>
      <c r="D88" s="88">
        <v>60</v>
      </c>
      <c r="E88" s="87" t="s">
        <v>585</v>
      </c>
      <c r="F88" s="30">
        <v>20419026809</v>
      </c>
      <c r="G88" s="31">
        <v>2011</v>
      </c>
      <c r="H88" s="51" t="s">
        <v>12</v>
      </c>
      <c r="I88" s="32" t="s">
        <v>9</v>
      </c>
      <c r="J88" s="18" t="s">
        <v>313</v>
      </c>
      <c r="K88" s="20" t="s">
        <v>388</v>
      </c>
      <c r="L88" s="20" t="s">
        <v>362</v>
      </c>
      <c r="M88" s="78">
        <f t="shared" si="3"/>
        <v>43.924669221796364</v>
      </c>
      <c r="N88" s="87">
        <v>60</v>
      </c>
      <c r="O88" s="178">
        <v>3.54</v>
      </c>
      <c r="P88" s="182">
        <f t="shared" si="4"/>
        <v>40.384669221796365</v>
      </c>
      <c r="Q88" s="105">
        <f t="shared" si="5"/>
        <v>0.009998333611064822</v>
      </c>
    </row>
    <row r="89" spans="1:17" ht="15" customHeight="1">
      <c r="A89" s="112" t="s">
        <v>618</v>
      </c>
      <c r="B89" s="113">
        <v>90</v>
      </c>
      <c r="C89" s="82">
        <v>87</v>
      </c>
      <c r="D89" s="88">
        <v>60</v>
      </c>
      <c r="E89" s="87" t="s">
        <v>586</v>
      </c>
      <c r="F89" s="30">
        <v>20419026809</v>
      </c>
      <c r="G89" s="31">
        <v>2011</v>
      </c>
      <c r="H89" s="51" t="s">
        <v>12</v>
      </c>
      <c r="I89" s="32" t="s">
        <v>9</v>
      </c>
      <c r="J89" s="18" t="s">
        <v>314</v>
      </c>
      <c r="K89" s="20" t="s">
        <v>389</v>
      </c>
      <c r="L89" s="20" t="s">
        <v>362</v>
      </c>
      <c r="M89" s="78">
        <f t="shared" si="3"/>
        <v>43.924669221796364</v>
      </c>
      <c r="N89" s="87">
        <v>60</v>
      </c>
      <c r="O89" s="178">
        <v>3.54</v>
      </c>
      <c r="P89" s="182">
        <f t="shared" si="4"/>
        <v>40.384669221796365</v>
      </c>
      <c r="Q89" s="105">
        <f t="shared" si="5"/>
        <v>0.009998333611064822</v>
      </c>
    </row>
    <row r="90" spans="1:17" ht="15" customHeight="1">
      <c r="A90" s="112" t="s">
        <v>619</v>
      </c>
      <c r="B90" s="113">
        <v>85</v>
      </c>
      <c r="C90" s="82">
        <v>88</v>
      </c>
      <c r="D90" s="88">
        <v>125</v>
      </c>
      <c r="E90" s="87" t="s">
        <v>606</v>
      </c>
      <c r="F90" s="30">
        <v>20419026809</v>
      </c>
      <c r="G90" s="31">
        <v>2011</v>
      </c>
      <c r="H90" s="51" t="s">
        <v>12</v>
      </c>
      <c r="I90" s="32" t="s">
        <v>9</v>
      </c>
      <c r="J90" s="67" t="s">
        <v>431</v>
      </c>
      <c r="K90" s="20" t="s">
        <v>492</v>
      </c>
      <c r="L90" s="20" t="s">
        <v>493</v>
      </c>
      <c r="M90" s="78">
        <f t="shared" si="3"/>
        <v>87.67472754540911</v>
      </c>
      <c r="N90" s="87">
        <v>125</v>
      </c>
      <c r="O90" s="178">
        <v>3.54</v>
      </c>
      <c r="P90" s="182">
        <f t="shared" si="4"/>
        <v>84.1347275454091</v>
      </c>
      <c r="Q90" s="105">
        <f t="shared" si="5"/>
        <v>0.02082986168971838</v>
      </c>
    </row>
    <row r="91" spans="1:17" ht="15" customHeight="1">
      <c r="A91" s="111" t="s">
        <v>620</v>
      </c>
      <c r="B91" s="88">
        <v>40</v>
      </c>
      <c r="C91" s="82">
        <v>89</v>
      </c>
      <c r="D91" s="88">
        <v>90</v>
      </c>
      <c r="E91" s="87" t="s">
        <v>607</v>
      </c>
      <c r="F91" s="30">
        <v>20419026809</v>
      </c>
      <c r="G91" s="31">
        <v>2011</v>
      </c>
      <c r="H91" s="51" t="s">
        <v>12</v>
      </c>
      <c r="I91" s="32" t="s">
        <v>9</v>
      </c>
      <c r="J91" s="67" t="s">
        <v>431</v>
      </c>
      <c r="K91" s="20" t="s">
        <v>494</v>
      </c>
      <c r="L91" s="20" t="s">
        <v>495</v>
      </c>
      <c r="M91" s="78">
        <f t="shared" si="3"/>
        <v>64.11700383269455</v>
      </c>
      <c r="N91" s="87">
        <v>90</v>
      </c>
      <c r="O91" s="178">
        <v>3.54</v>
      </c>
      <c r="P91" s="182">
        <f t="shared" si="4"/>
        <v>60.57700383269455</v>
      </c>
      <c r="Q91" s="105">
        <f t="shared" si="5"/>
        <v>0.014997500416597235</v>
      </c>
    </row>
    <row r="92" spans="1:17" ht="15" customHeight="1" thickBot="1">
      <c r="A92" s="111" t="s">
        <v>621</v>
      </c>
      <c r="B92" s="95">
        <v>40</v>
      </c>
      <c r="C92" s="82">
        <v>90</v>
      </c>
      <c r="D92" s="88">
        <v>90</v>
      </c>
      <c r="E92" s="87" t="s">
        <v>608</v>
      </c>
      <c r="F92" s="30">
        <v>20419026809</v>
      </c>
      <c r="G92" s="31">
        <v>2011</v>
      </c>
      <c r="H92" s="51" t="s">
        <v>12</v>
      </c>
      <c r="I92" s="32" t="s">
        <v>9</v>
      </c>
      <c r="J92" s="67" t="s">
        <v>431</v>
      </c>
      <c r="K92" s="20" t="s">
        <v>496</v>
      </c>
      <c r="L92" s="20" t="s">
        <v>497</v>
      </c>
      <c r="M92" s="78">
        <f t="shared" si="3"/>
        <v>64.11700383269455</v>
      </c>
      <c r="N92" s="87">
        <v>90</v>
      </c>
      <c r="O92" s="178">
        <v>3.54</v>
      </c>
      <c r="P92" s="184">
        <f t="shared" si="4"/>
        <v>60.57700383269455</v>
      </c>
      <c r="Q92" s="105">
        <f t="shared" si="5"/>
        <v>0.014997500416597235</v>
      </c>
    </row>
    <row r="93" spans="1:17" ht="15" customHeight="1" thickBot="1">
      <c r="A93" s="33"/>
      <c r="B93" s="33">
        <f>SUM(B3:B92)</f>
        <v>5911</v>
      </c>
      <c r="C93" s="33"/>
      <c r="D93" s="33"/>
      <c r="E93" s="33"/>
      <c r="F93" s="33"/>
      <c r="G93" s="34"/>
      <c r="H93" s="35"/>
      <c r="I93" s="35"/>
      <c r="J93" s="42"/>
      <c r="K93" s="42"/>
      <c r="L93" s="72" t="s">
        <v>396</v>
      </c>
      <c r="M93" s="166">
        <v>4582.6</v>
      </c>
      <c r="N93" s="187">
        <f>SUM(N3:N92)</f>
        <v>6001</v>
      </c>
      <c r="O93" s="171">
        <f>SUM(O3:O92)</f>
        <v>543.4608333600008</v>
      </c>
      <c r="P93" s="172">
        <v>4039.14</v>
      </c>
      <c r="Q93" s="183">
        <v>1</v>
      </c>
    </row>
    <row r="94" spans="1:17" ht="15" customHeight="1">
      <c r="A94" s="33"/>
      <c r="B94" s="33"/>
      <c r="C94" s="33"/>
      <c r="D94" s="33"/>
      <c r="E94" s="33"/>
      <c r="F94" s="26" t="s">
        <v>0</v>
      </c>
      <c r="G94" s="26"/>
      <c r="H94" s="26"/>
      <c r="I94" s="26"/>
      <c r="J94" s="36"/>
      <c r="K94" s="36"/>
      <c r="L94" s="36"/>
      <c r="M94" s="42"/>
      <c r="N94" s="80">
        <f>SUM(M3:M92)</f>
        <v>4582.600833359999</v>
      </c>
      <c r="O94" s="80"/>
      <c r="P94" s="80"/>
      <c r="Q94" s="61"/>
    </row>
    <row r="95" spans="1:13" ht="15" customHeight="1">
      <c r="A95" s="33"/>
      <c r="B95" s="33"/>
      <c r="C95" s="33"/>
      <c r="D95" s="33"/>
      <c r="E95" s="33"/>
      <c r="F95" s="28" t="s">
        <v>1</v>
      </c>
      <c r="G95" s="28" t="s">
        <v>2</v>
      </c>
      <c r="H95" s="29" t="s">
        <v>3</v>
      </c>
      <c r="I95" s="1" t="s">
        <v>4</v>
      </c>
      <c r="J95" s="39" t="s">
        <v>5</v>
      </c>
      <c r="K95" s="38" t="s">
        <v>6</v>
      </c>
      <c r="L95" s="40" t="s">
        <v>7</v>
      </c>
      <c r="M95" s="38" t="s">
        <v>8</v>
      </c>
    </row>
    <row r="96" spans="1:15" ht="15" customHeight="1">
      <c r="A96" s="82"/>
      <c r="B96" s="82"/>
      <c r="C96" s="82"/>
      <c r="D96" s="82"/>
      <c r="E96" s="82"/>
      <c r="F96" s="30">
        <v>20419026809</v>
      </c>
      <c r="G96" s="31">
        <v>2011</v>
      </c>
      <c r="H96" s="51" t="s">
        <v>12</v>
      </c>
      <c r="I96" s="32" t="s">
        <v>14</v>
      </c>
      <c r="J96" s="43" t="s">
        <v>11</v>
      </c>
      <c r="K96" s="23" t="s">
        <v>398</v>
      </c>
      <c r="L96" s="21" t="s">
        <v>247</v>
      </c>
      <c r="M96" s="189">
        <v>341.374</v>
      </c>
      <c r="O96" s="151">
        <f>M93-O93</f>
        <v>4039.1391666399995</v>
      </c>
    </row>
    <row r="97" spans="1:13" ht="15" customHeight="1">
      <c r="A97" s="82"/>
      <c r="B97" s="82"/>
      <c r="C97" s="82"/>
      <c r="D97" s="82"/>
      <c r="E97" s="82"/>
      <c r="F97" s="30">
        <v>20419026809</v>
      </c>
      <c r="G97" s="31">
        <v>2011</v>
      </c>
      <c r="H97" s="51" t="s">
        <v>12</v>
      </c>
      <c r="I97" s="32" t="s">
        <v>14</v>
      </c>
      <c r="J97" s="43" t="s">
        <v>197</v>
      </c>
      <c r="K97" s="24" t="s">
        <v>399</v>
      </c>
      <c r="L97" s="21" t="s">
        <v>248</v>
      </c>
      <c r="M97" s="189">
        <v>31.034000000000002</v>
      </c>
    </row>
    <row r="98" spans="1:13" ht="15" customHeight="1">
      <c r="A98" s="82"/>
      <c r="B98" s="82"/>
      <c r="C98" s="82"/>
      <c r="D98" s="82"/>
      <c r="E98" s="82"/>
      <c r="F98" s="30">
        <v>20419026809</v>
      </c>
      <c r="G98" s="31">
        <v>2011</v>
      </c>
      <c r="H98" s="51" t="s">
        <v>12</v>
      </c>
      <c r="I98" s="32" t="s">
        <v>14</v>
      </c>
      <c r="J98" s="43" t="s">
        <v>199</v>
      </c>
      <c r="K98" s="46" t="s">
        <v>243</v>
      </c>
      <c r="L98" s="21" t="s">
        <v>249</v>
      </c>
      <c r="M98" s="189">
        <v>98.06744000000002</v>
      </c>
    </row>
    <row r="99" spans="1:13" ht="15" customHeight="1">
      <c r="A99" s="82"/>
      <c r="B99" s="82"/>
      <c r="C99" s="82"/>
      <c r="D99" s="82"/>
      <c r="E99" s="82"/>
      <c r="F99" s="30">
        <v>20419026809</v>
      </c>
      <c r="G99" s="31">
        <v>2011</v>
      </c>
      <c r="H99" s="51" t="s">
        <v>12</v>
      </c>
      <c r="I99" s="32" t="s">
        <v>14</v>
      </c>
      <c r="J99" s="43" t="s">
        <v>198</v>
      </c>
      <c r="K99" s="46" t="s">
        <v>405</v>
      </c>
      <c r="L99" s="21" t="s">
        <v>250</v>
      </c>
      <c r="M99" s="189">
        <v>234.61704</v>
      </c>
    </row>
    <row r="100" spans="1:13" ht="15" customHeight="1">
      <c r="A100" s="82"/>
      <c r="B100" s="82"/>
      <c r="C100" s="82"/>
      <c r="D100" s="82"/>
      <c r="E100" s="82"/>
      <c r="F100" s="30">
        <v>20419026809</v>
      </c>
      <c r="G100" s="31">
        <v>2011</v>
      </c>
      <c r="H100" s="51" t="s">
        <v>12</v>
      </c>
      <c r="I100" s="32" t="s">
        <v>14</v>
      </c>
      <c r="J100" s="15" t="s">
        <v>190</v>
      </c>
      <c r="K100" s="46" t="s">
        <v>218</v>
      </c>
      <c r="L100" s="20" t="s">
        <v>277</v>
      </c>
      <c r="M100" s="54">
        <v>245.25</v>
      </c>
    </row>
    <row r="101" spans="1:13" ht="15" customHeight="1">
      <c r="A101" s="82"/>
      <c r="B101" s="82"/>
      <c r="C101" s="82"/>
      <c r="D101" s="82"/>
      <c r="E101" s="82"/>
      <c r="F101" s="30">
        <v>20419026809</v>
      </c>
      <c r="G101" s="31">
        <v>2011</v>
      </c>
      <c r="H101" s="51" t="s">
        <v>12</v>
      </c>
      <c r="I101" s="32" t="s">
        <v>14</v>
      </c>
      <c r="J101" s="43" t="s">
        <v>200</v>
      </c>
      <c r="K101" s="17" t="s">
        <v>318</v>
      </c>
      <c r="L101" s="21" t="s">
        <v>251</v>
      </c>
      <c r="M101" s="189">
        <v>425.79</v>
      </c>
    </row>
    <row r="102" spans="1:13" ht="15" customHeight="1">
      <c r="A102" s="82"/>
      <c r="B102" s="82"/>
      <c r="C102" s="82"/>
      <c r="D102" s="82"/>
      <c r="E102" s="82"/>
      <c r="F102" s="30">
        <v>20419026809</v>
      </c>
      <c r="G102" s="31">
        <v>2011</v>
      </c>
      <c r="H102" s="51" t="s">
        <v>12</v>
      </c>
      <c r="I102" s="32" t="s">
        <v>14</v>
      </c>
      <c r="J102" s="43" t="s">
        <v>202</v>
      </c>
      <c r="K102" s="46" t="s">
        <v>397</v>
      </c>
      <c r="L102" s="21" t="s">
        <v>395</v>
      </c>
      <c r="M102" s="48">
        <v>1836.38</v>
      </c>
    </row>
    <row r="103" spans="1:13" ht="15" customHeight="1">
      <c r="A103" s="82"/>
      <c r="B103" s="82"/>
      <c r="C103" s="82"/>
      <c r="D103" s="82"/>
      <c r="E103" s="82"/>
      <c r="F103" s="30">
        <v>20419026809</v>
      </c>
      <c r="G103" s="31">
        <v>2011</v>
      </c>
      <c r="H103" s="51" t="s">
        <v>12</v>
      </c>
      <c r="I103" s="32" t="s">
        <v>14</v>
      </c>
      <c r="J103" s="43" t="s">
        <v>231</v>
      </c>
      <c r="K103" s="18" t="s">
        <v>244</v>
      </c>
      <c r="L103" s="21" t="s">
        <v>252</v>
      </c>
      <c r="M103" s="48">
        <f>251.25+148.96</f>
        <v>400.21000000000004</v>
      </c>
    </row>
    <row r="104" spans="1:13" ht="15" customHeight="1">
      <c r="A104" s="82"/>
      <c r="B104" s="82"/>
      <c r="C104" s="82"/>
      <c r="D104" s="82"/>
      <c r="E104" s="82"/>
      <c r="F104" s="30">
        <v>20419026809</v>
      </c>
      <c r="G104" s="31">
        <v>2011</v>
      </c>
      <c r="H104" s="51" t="s">
        <v>12</v>
      </c>
      <c r="I104" s="32" t="s">
        <v>14</v>
      </c>
      <c r="J104" s="43" t="s">
        <v>201</v>
      </c>
      <c r="K104" s="46" t="s">
        <v>336</v>
      </c>
      <c r="L104" s="21" t="s">
        <v>253</v>
      </c>
      <c r="M104" s="54">
        <f>65.27+558.61</f>
        <v>623.88</v>
      </c>
    </row>
    <row r="105" spans="1:13" ht="15" customHeight="1">
      <c r="A105" s="82"/>
      <c r="B105" s="82"/>
      <c r="C105" s="82"/>
      <c r="D105" s="82"/>
      <c r="E105" s="82"/>
      <c r="F105" s="30">
        <v>20419026809</v>
      </c>
      <c r="G105" s="31">
        <v>2011</v>
      </c>
      <c r="H105" s="51" t="s">
        <v>12</v>
      </c>
      <c r="I105" s="32" t="s">
        <v>14</v>
      </c>
      <c r="J105" s="43" t="s">
        <v>230</v>
      </c>
      <c r="K105" s="19" t="s">
        <v>217</v>
      </c>
      <c r="L105" s="21" t="s">
        <v>254</v>
      </c>
      <c r="M105" s="189">
        <v>340.13</v>
      </c>
    </row>
    <row r="106" spans="1:13" ht="15" customHeight="1">
      <c r="A106" s="82"/>
      <c r="B106" s="82"/>
      <c r="C106" s="82"/>
      <c r="D106" s="82"/>
      <c r="E106" s="82"/>
      <c r="F106" s="30">
        <v>20419026809</v>
      </c>
      <c r="G106" s="31">
        <v>2011</v>
      </c>
      <c r="H106" s="51" t="s">
        <v>12</v>
      </c>
      <c r="I106" s="32" t="s">
        <v>14</v>
      </c>
      <c r="J106" s="43" t="s">
        <v>189</v>
      </c>
      <c r="K106" s="22" t="s">
        <v>245</v>
      </c>
      <c r="L106" s="21" t="s">
        <v>255</v>
      </c>
      <c r="M106" s="48">
        <v>677.1</v>
      </c>
    </row>
    <row r="107" spans="1:13" ht="15" customHeight="1">
      <c r="A107" s="82"/>
      <c r="B107" s="82"/>
      <c r="C107" s="82"/>
      <c r="D107" s="82"/>
      <c r="E107" s="82"/>
      <c r="F107" s="30">
        <v>20419026809</v>
      </c>
      <c r="G107" s="31">
        <v>2011</v>
      </c>
      <c r="H107" s="51" t="s">
        <v>12</v>
      </c>
      <c r="I107" s="32" t="s">
        <v>14</v>
      </c>
      <c r="J107" s="43" t="s">
        <v>203</v>
      </c>
      <c r="K107" s="18" t="s">
        <v>400</v>
      </c>
      <c r="L107" s="21" t="s">
        <v>271</v>
      </c>
      <c r="M107" s="190">
        <v>1086.19</v>
      </c>
    </row>
    <row r="108" spans="1:13" ht="15" customHeight="1">
      <c r="A108" s="82"/>
      <c r="B108" s="82"/>
      <c r="C108" s="82"/>
      <c r="D108" s="82"/>
      <c r="E108" s="82"/>
      <c r="F108" s="30">
        <v>20419026809</v>
      </c>
      <c r="G108" s="31">
        <v>2011</v>
      </c>
      <c r="H108" s="51" t="s">
        <v>12</v>
      </c>
      <c r="I108" s="32" t="s">
        <v>14</v>
      </c>
      <c r="J108" s="43" t="s">
        <v>204</v>
      </c>
      <c r="K108" s="46" t="s">
        <v>404</v>
      </c>
      <c r="L108" s="21" t="s">
        <v>256</v>
      </c>
      <c r="M108" s="190">
        <v>1778.8688800000002</v>
      </c>
    </row>
    <row r="109" spans="1:13" ht="15" customHeight="1">
      <c r="A109" s="82"/>
      <c r="B109" s="82"/>
      <c r="C109" s="82"/>
      <c r="D109" s="82"/>
      <c r="E109" s="82"/>
      <c r="F109" s="30">
        <v>20419026809</v>
      </c>
      <c r="G109" s="31">
        <v>2011</v>
      </c>
      <c r="H109" s="51" t="s">
        <v>12</v>
      </c>
      <c r="I109" s="32" t="s">
        <v>14</v>
      </c>
      <c r="J109" s="43" t="s">
        <v>205</v>
      </c>
      <c r="K109" s="46" t="s">
        <v>402</v>
      </c>
      <c r="L109" s="21" t="s">
        <v>257</v>
      </c>
      <c r="M109" s="191">
        <v>541.23296</v>
      </c>
    </row>
    <row r="110" spans="1:13" ht="15" customHeight="1">
      <c r="A110" s="82"/>
      <c r="B110" s="82"/>
      <c r="C110" s="82"/>
      <c r="D110" s="82"/>
      <c r="E110" s="82"/>
      <c r="F110" s="30">
        <v>20419026809</v>
      </c>
      <c r="G110" s="31">
        <v>2011</v>
      </c>
      <c r="H110" s="51" t="s">
        <v>12</v>
      </c>
      <c r="I110" s="32" t="s">
        <v>14</v>
      </c>
      <c r="J110" s="15" t="s">
        <v>191</v>
      </c>
      <c r="K110" s="46" t="s">
        <v>403</v>
      </c>
      <c r="L110" s="20" t="s">
        <v>258</v>
      </c>
      <c r="M110" s="48">
        <v>251.2</v>
      </c>
    </row>
    <row r="111" spans="1:13" ht="15" customHeight="1">
      <c r="A111" s="82"/>
      <c r="B111" s="82"/>
      <c r="C111" s="82"/>
      <c r="D111" s="82"/>
      <c r="E111" s="82"/>
      <c r="F111" s="30">
        <v>20419026809</v>
      </c>
      <c r="G111" s="31">
        <v>2011</v>
      </c>
      <c r="H111" s="51" t="s">
        <v>12</v>
      </c>
      <c r="I111" s="32" t="s">
        <v>14</v>
      </c>
      <c r="J111" s="15" t="s">
        <v>192</v>
      </c>
      <c r="K111" s="46" t="s">
        <v>401</v>
      </c>
      <c r="L111" s="20" t="s">
        <v>259</v>
      </c>
      <c r="M111" s="48">
        <v>1066.8</v>
      </c>
    </row>
    <row r="112" spans="1:13" ht="15" customHeight="1">
      <c r="A112" s="82"/>
      <c r="B112" s="82"/>
      <c r="C112" s="82"/>
      <c r="D112" s="82"/>
      <c r="E112" s="82"/>
      <c r="F112" s="30">
        <v>20419026809</v>
      </c>
      <c r="G112" s="31">
        <v>2011</v>
      </c>
      <c r="H112" s="51" t="s">
        <v>12</v>
      </c>
      <c r="I112" s="32" t="s">
        <v>14</v>
      </c>
      <c r="J112" s="15" t="s">
        <v>206</v>
      </c>
      <c r="K112" s="46" t="s">
        <v>234</v>
      </c>
      <c r="L112" s="20" t="s">
        <v>260</v>
      </c>
      <c r="M112" s="189">
        <v>497.78535999999997</v>
      </c>
    </row>
    <row r="113" spans="1:13" ht="15" customHeight="1">
      <c r="A113" s="82"/>
      <c r="B113" s="82"/>
      <c r="C113" s="82"/>
      <c r="D113" s="82"/>
      <c r="E113" s="82"/>
      <c r="F113" s="30">
        <v>20419026809</v>
      </c>
      <c r="G113" s="31">
        <v>2011</v>
      </c>
      <c r="H113" s="51" t="s">
        <v>12</v>
      </c>
      <c r="I113" s="32" t="s">
        <v>14</v>
      </c>
      <c r="J113" s="15" t="s">
        <v>278</v>
      </c>
      <c r="K113" s="46" t="s">
        <v>279</v>
      </c>
      <c r="L113" s="20" t="s">
        <v>280</v>
      </c>
      <c r="M113" s="189">
        <v>731.1610400000001</v>
      </c>
    </row>
    <row r="114" spans="1:13" ht="15" customHeight="1">
      <c r="A114" s="82"/>
      <c r="B114" s="82"/>
      <c r="C114" s="82"/>
      <c r="D114" s="82"/>
      <c r="E114" s="82"/>
      <c r="F114" s="30">
        <v>20419026809</v>
      </c>
      <c r="G114" s="31">
        <v>2011</v>
      </c>
      <c r="H114" s="51" t="s">
        <v>12</v>
      </c>
      <c r="I114" s="32" t="s">
        <v>14</v>
      </c>
      <c r="J114" s="43" t="s">
        <v>195</v>
      </c>
      <c r="K114" s="46" t="s">
        <v>236</v>
      </c>
      <c r="L114" s="21" t="s">
        <v>261</v>
      </c>
      <c r="M114" s="54">
        <v>83.8</v>
      </c>
    </row>
    <row r="115" spans="1:13" ht="15" customHeight="1">
      <c r="A115" s="82"/>
      <c r="B115" s="82"/>
      <c r="C115" s="82"/>
      <c r="D115" s="82"/>
      <c r="E115" s="82"/>
      <c r="F115" s="30">
        <v>20419026809</v>
      </c>
      <c r="G115" s="31">
        <v>2011</v>
      </c>
      <c r="H115" s="51" t="s">
        <v>12</v>
      </c>
      <c r="I115" s="32" t="s">
        <v>14</v>
      </c>
      <c r="J115" s="47" t="s">
        <v>196</v>
      </c>
      <c r="K115" s="46" t="s">
        <v>237</v>
      </c>
      <c r="L115" s="41" t="s">
        <v>262</v>
      </c>
      <c r="M115" s="54">
        <v>128</v>
      </c>
    </row>
    <row r="116" spans="1:13" ht="15" customHeight="1">
      <c r="A116" s="82"/>
      <c r="B116" s="82"/>
      <c r="C116" s="82"/>
      <c r="D116" s="82"/>
      <c r="E116" s="82"/>
      <c r="F116" s="30">
        <v>20419026809</v>
      </c>
      <c r="G116" s="31">
        <v>2011</v>
      </c>
      <c r="H116" s="51" t="s">
        <v>12</v>
      </c>
      <c r="I116" s="32" t="s">
        <v>14</v>
      </c>
      <c r="J116" s="47" t="s">
        <v>274</v>
      </c>
      <c r="K116" s="46" t="s">
        <v>275</v>
      </c>
      <c r="L116" s="41" t="s">
        <v>276</v>
      </c>
      <c r="M116" s="189">
        <v>1829.76464</v>
      </c>
    </row>
    <row r="117" spans="1:13" ht="15" customHeight="1">
      <c r="A117" s="82"/>
      <c r="B117" s="82"/>
      <c r="C117" s="82"/>
      <c r="D117" s="82"/>
      <c r="E117" s="82"/>
      <c r="F117" s="30">
        <v>20419026809</v>
      </c>
      <c r="G117" s="31">
        <v>2011</v>
      </c>
      <c r="H117" s="51" t="s">
        <v>12</v>
      </c>
      <c r="I117" s="32" t="s">
        <v>14</v>
      </c>
      <c r="J117" s="43" t="s">
        <v>207</v>
      </c>
      <c r="K117" s="46" t="s">
        <v>292</v>
      </c>
      <c r="L117" s="21" t="s">
        <v>263</v>
      </c>
      <c r="M117" s="189">
        <v>646.74856</v>
      </c>
    </row>
    <row r="118" spans="1:13" ht="15" customHeight="1">
      <c r="A118" s="82"/>
      <c r="B118" s="82"/>
      <c r="C118" s="82"/>
      <c r="D118" s="82"/>
      <c r="E118" s="82"/>
      <c r="F118" s="30">
        <v>20419026809</v>
      </c>
      <c r="G118" s="31">
        <v>2011</v>
      </c>
      <c r="H118" s="51" t="s">
        <v>12</v>
      </c>
      <c r="I118" s="32" t="s">
        <v>14</v>
      </c>
      <c r="J118" s="43" t="s">
        <v>208</v>
      </c>
      <c r="K118" s="46" t="s">
        <v>237</v>
      </c>
      <c r="L118" s="21" t="s">
        <v>281</v>
      </c>
      <c r="M118" s="189">
        <v>382.33888</v>
      </c>
    </row>
    <row r="119" spans="1:13" ht="15" customHeight="1">
      <c r="A119" s="82"/>
      <c r="B119" s="82"/>
      <c r="C119" s="82"/>
      <c r="D119" s="82"/>
      <c r="E119" s="82"/>
      <c r="F119" s="30">
        <v>20419026809</v>
      </c>
      <c r="G119" s="31">
        <v>2011</v>
      </c>
      <c r="H119" s="51" t="s">
        <v>12</v>
      </c>
      <c r="I119" s="32" t="s">
        <v>14</v>
      </c>
      <c r="J119" s="43" t="s">
        <v>209</v>
      </c>
      <c r="K119" s="18" t="s">
        <v>238</v>
      </c>
      <c r="L119" s="21" t="s">
        <v>264</v>
      </c>
      <c r="M119" s="189">
        <v>754.74688</v>
      </c>
    </row>
    <row r="120" spans="1:13" ht="15" customHeight="1">
      <c r="A120" s="82"/>
      <c r="B120" s="82"/>
      <c r="C120" s="82"/>
      <c r="D120" s="82"/>
      <c r="E120" s="82"/>
      <c r="F120" s="30">
        <v>20419026809</v>
      </c>
      <c r="G120" s="31">
        <v>2011</v>
      </c>
      <c r="H120" s="51" t="s">
        <v>12</v>
      </c>
      <c r="I120" s="32" t="s">
        <v>14</v>
      </c>
      <c r="J120" s="43" t="s">
        <v>210</v>
      </c>
      <c r="K120" s="46" t="s">
        <v>228</v>
      </c>
      <c r="L120" s="21" t="s">
        <v>265</v>
      </c>
      <c r="M120" s="189">
        <v>379.85616</v>
      </c>
    </row>
    <row r="121" spans="1:13" ht="15" customHeight="1">
      <c r="A121" s="82"/>
      <c r="B121" s="82"/>
      <c r="C121" s="82"/>
      <c r="D121" s="82"/>
      <c r="E121" s="82"/>
      <c r="F121" s="30">
        <v>20419026809</v>
      </c>
      <c r="G121" s="31">
        <v>2011</v>
      </c>
      <c r="H121" s="51" t="s">
        <v>12</v>
      </c>
      <c r="I121" s="32" t="s">
        <v>14</v>
      </c>
      <c r="J121" s="47" t="s">
        <v>193</v>
      </c>
      <c r="K121" s="46" t="s">
        <v>242</v>
      </c>
      <c r="L121" s="41" t="s">
        <v>266</v>
      </c>
      <c r="M121" s="54">
        <v>93.35</v>
      </c>
    </row>
    <row r="122" spans="1:13" ht="15" customHeight="1">
      <c r="A122" s="82"/>
      <c r="B122" s="82"/>
      <c r="C122" s="82"/>
      <c r="D122" s="82"/>
      <c r="E122" s="82"/>
      <c r="F122" s="30">
        <v>20419026809</v>
      </c>
      <c r="G122" s="31">
        <v>2011</v>
      </c>
      <c r="H122" s="51" t="s">
        <v>12</v>
      </c>
      <c r="I122" s="32" t="s">
        <v>14</v>
      </c>
      <c r="J122" s="43" t="s">
        <v>211</v>
      </c>
      <c r="K122" s="46" t="s">
        <v>227</v>
      </c>
      <c r="L122" s="21" t="s">
        <v>267</v>
      </c>
      <c r="M122" s="48">
        <v>674.95</v>
      </c>
    </row>
    <row r="123" spans="1:13" ht="15" customHeight="1">
      <c r="A123" s="82"/>
      <c r="B123" s="82"/>
      <c r="C123" s="82"/>
      <c r="D123" s="82"/>
      <c r="E123" s="82"/>
      <c r="F123" s="30">
        <v>20419026809</v>
      </c>
      <c r="G123" s="31">
        <v>2011</v>
      </c>
      <c r="H123" s="51" t="s">
        <v>12</v>
      </c>
      <c r="I123" s="32" t="s">
        <v>14</v>
      </c>
      <c r="J123" s="15" t="s">
        <v>188</v>
      </c>
      <c r="K123" s="46" t="s">
        <v>239</v>
      </c>
      <c r="L123" s="20" t="s">
        <v>268</v>
      </c>
      <c r="M123" s="54">
        <v>248.2</v>
      </c>
    </row>
    <row r="124" spans="1:13" ht="15" customHeight="1">
      <c r="A124" s="82"/>
      <c r="B124" s="82"/>
      <c r="C124" s="82"/>
      <c r="D124" s="82"/>
      <c r="E124" s="82"/>
      <c r="F124" s="30">
        <v>20419026809</v>
      </c>
      <c r="G124" s="31">
        <v>2011</v>
      </c>
      <c r="H124" s="51" t="s">
        <v>12</v>
      </c>
      <c r="I124" s="32" t="s">
        <v>14</v>
      </c>
      <c r="J124" s="47" t="s">
        <v>194</v>
      </c>
      <c r="K124" s="46" t="s">
        <v>240</v>
      </c>
      <c r="L124" s="41" t="s">
        <v>269</v>
      </c>
      <c r="M124" s="54">
        <v>72.9</v>
      </c>
    </row>
    <row r="125" spans="1:13" ht="15" customHeight="1" thickBot="1">
      <c r="A125" s="82"/>
      <c r="B125" s="82"/>
      <c r="C125" s="82"/>
      <c r="D125" s="82"/>
      <c r="E125" s="82"/>
      <c r="F125" s="30">
        <v>20419026809</v>
      </c>
      <c r="G125" s="31">
        <v>2011</v>
      </c>
      <c r="H125" s="51" t="s">
        <v>12</v>
      </c>
      <c r="I125" s="32" t="s">
        <v>14</v>
      </c>
      <c r="J125" s="15" t="s">
        <v>212</v>
      </c>
      <c r="K125" s="46" t="s">
        <v>241</v>
      </c>
      <c r="L125" s="25" t="s">
        <v>270</v>
      </c>
      <c r="M125" s="48">
        <f>715.05+37.24</f>
        <v>752.29</v>
      </c>
    </row>
    <row r="126" spans="6:13" ht="15.75" thickBot="1">
      <c r="F126" s="27"/>
      <c r="G126" s="27"/>
      <c r="H126" s="27"/>
      <c r="I126" s="27"/>
      <c r="J126" s="37"/>
      <c r="K126" s="37"/>
      <c r="L126" s="49" t="s">
        <v>229</v>
      </c>
      <c r="M126" s="188">
        <f>SUM(M96:M125)</f>
        <v>17254.015840000004</v>
      </c>
    </row>
  </sheetData>
  <sheetProtection/>
  <autoFilter ref="A2:Q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8.421875" style="0" customWidth="1"/>
    <col min="2" max="2" width="20.421875" style="0" customWidth="1"/>
    <col min="3" max="3" width="19.00390625" style="0" customWidth="1"/>
    <col min="4" max="4" width="18.57421875" style="0" customWidth="1"/>
    <col min="5" max="5" width="43.8515625" style="0" customWidth="1"/>
    <col min="6" max="6" width="29.421875" style="0" customWidth="1"/>
    <col min="7" max="7" width="45.57421875" style="0" customWidth="1"/>
    <col min="8" max="8" width="20.421875" style="36" customWidth="1"/>
  </cols>
  <sheetData>
    <row r="1" spans="1:8" ht="15">
      <c r="A1" s="28" t="s">
        <v>1</v>
      </c>
      <c r="B1" s="28" t="s">
        <v>2</v>
      </c>
      <c r="C1" s="29" t="s">
        <v>3</v>
      </c>
      <c r="D1" s="1" t="s">
        <v>4</v>
      </c>
      <c r="E1" s="39" t="s">
        <v>5</v>
      </c>
      <c r="F1" s="38" t="s">
        <v>6</v>
      </c>
      <c r="G1" s="40" t="s">
        <v>7</v>
      </c>
      <c r="H1" s="38" t="s">
        <v>8</v>
      </c>
    </row>
    <row r="2" spans="1:8" ht="15">
      <c r="A2" s="30">
        <v>20419026809</v>
      </c>
      <c r="B2" s="31">
        <v>2011</v>
      </c>
      <c r="C2" s="51" t="s">
        <v>12</v>
      </c>
      <c r="D2" s="32" t="s">
        <v>14</v>
      </c>
      <c r="E2" s="43" t="s">
        <v>11</v>
      </c>
      <c r="F2" s="44" t="s">
        <v>216</v>
      </c>
      <c r="G2" s="21" t="s">
        <v>247</v>
      </c>
      <c r="H2" s="60">
        <v>341.374</v>
      </c>
    </row>
    <row r="3" spans="1:8" ht="15">
      <c r="A3" s="30">
        <v>20419026809</v>
      </c>
      <c r="B3" s="31">
        <v>2011</v>
      </c>
      <c r="C3" s="51" t="s">
        <v>12</v>
      </c>
      <c r="D3" s="32" t="s">
        <v>14</v>
      </c>
      <c r="E3" s="43" t="s">
        <v>197</v>
      </c>
      <c r="F3" s="16" t="s">
        <v>399</v>
      </c>
      <c r="G3" s="21" t="s">
        <v>248</v>
      </c>
      <c r="H3" s="60">
        <f>31.034+245.25</f>
        <v>276.284</v>
      </c>
    </row>
    <row r="4" spans="1:8" ht="15">
      <c r="A4" s="30">
        <v>20419026809</v>
      </c>
      <c r="B4" s="31">
        <v>2011</v>
      </c>
      <c r="C4" s="51" t="s">
        <v>12</v>
      </c>
      <c r="D4" s="32" t="s">
        <v>14</v>
      </c>
      <c r="E4" s="43" t="s">
        <v>199</v>
      </c>
      <c r="F4" s="46" t="s">
        <v>243</v>
      </c>
      <c r="G4" s="21" t="s">
        <v>249</v>
      </c>
      <c r="H4" s="60">
        <v>98.06744000000002</v>
      </c>
    </row>
    <row r="5" spans="1:8" ht="15">
      <c r="A5" s="30">
        <v>20419026809</v>
      </c>
      <c r="B5" s="31">
        <v>2011</v>
      </c>
      <c r="C5" s="51" t="s">
        <v>12</v>
      </c>
      <c r="D5" s="32" t="s">
        <v>14</v>
      </c>
      <c r="E5" s="43" t="s">
        <v>198</v>
      </c>
      <c r="F5" s="46" t="s">
        <v>405</v>
      </c>
      <c r="G5" s="21" t="s">
        <v>250</v>
      </c>
      <c r="H5" s="60">
        <v>234.61704</v>
      </c>
    </row>
    <row r="6" spans="1:8" ht="15">
      <c r="A6" s="30">
        <v>20419026809</v>
      </c>
      <c r="B6" s="31">
        <v>2011</v>
      </c>
      <c r="C6" s="51" t="s">
        <v>12</v>
      </c>
      <c r="D6" s="32" t="s">
        <v>14</v>
      </c>
      <c r="E6" s="43" t="s">
        <v>200</v>
      </c>
      <c r="F6" s="17" t="s">
        <v>217</v>
      </c>
      <c r="G6" s="21" t="s">
        <v>251</v>
      </c>
      <c r="H6" s="60">
        <f>1943.96976+318.2+400.21+623.88</f>
        <v>3286.25976</v>
      </c>
    </row>
    <row r="7" spans="1:8" ht="15" customHeight="1">
      <c r="A7" s="30">
        <v>20419026809</v>
      </c>
      <c r="B7" s="31">
        <v>2011</v>
      </c>
      <c r="C7" s="51" t="s">
        <v>12</v>
      </c>
      <c r="D7" s="32" t="s">
        <v>14</v>
      </c>
      <c r="E7" s="43" t="s">
        <v>230</v>
      </c>
      <c r="F7" s="19" t="s">
        <v>217</v>
      </c>
      <c r="G7" s="21" t="s">
        <v>254</v>
      </c>
      <c r="H7" s="60">
        <f>340.13+677.1</f>
        <v>1017.23</v>
      </c>
    </row>
    <row r="8" spans="1:8" ht="15">
      <c r="A8" s="30">
        <v>20419026809</v>
      </c>
      <c r="B8" s="31">
        <v>2011</v>
      </c>
      <c r="C8" s="51" t="s">
        <v>12</v>
      </c>
      <c r="D8" s="32" t="s">
        <v>14</v>
      </c>
      <c r="E8" s="43" t="s">
        <v>203</v>
      </c>
      <c r="F8" s="18" t="s">
        <v>400</v>
      </c>
      <c r="G8" s="21" t="s">
        <v>271</v>
      </c>
      <c r="H8" s="57">
        <v>1086.19</v>
      </c>
    </row>
    <row r="9" spans="1:8" ht="15">
      <c r="A9" s="30">
        <v>20419026809</v>
      </c>
      <c r="B9" s="31">
        <v>2011</v>
      </c>
      <c r="C9" s="51" t="s">
        <v>12</v>
      </c>
      <c r="D9" s="32" t="s">
        <v>14</v>
      </c>
      <c r="E9" s="43" t="s">
        <v>204</v>
      </c>
      <c r="F9" s="46" t="s">
        <v>404</v>
      </c>
      <c r="G9" s="21" t="s">
        <v>256</v>
      </c>
      <c r="H9" s="57">
        <v>1778.8688800000002</v>
      </c>
    </row>
    <row r="10" spans="1:8" ht="15">
      <c r="A10" s="30">
        <v>20419026809</v>
      </c>
      <c r="B10" s="31">
        <v>2011</v>
      </c>
      <c r="C10" s="51" t="s">
        <v>12</v>
      </c>
      <c r="D10" s="32" t="s">
        <v>14</v>
      </c>
      <c r="E10" s="43" t="s">
        <v>205</v>
      </c>
      <c r="F10" s="46" t="s">
        <v>402</v>
      </c>
      <c r="G10" s="21" t="s">
        <v>257</v>
      </c>
      <c r="H10" s="57">
        <v>541.23296</v>
      </c>
    </row>
    <row r="11" spans="1:8" ht="15">
      <c r="A11" s="30">
        <v>20419026809</v>
      </c>
      <c r="B11" s="31">
        <v>2011</v>
      </c>
      <c r="C11" s="51" t="s">
        <v>12</v>
      </c>
      <c r="D11" s="32" t="s">
        <v>14</v>
      </c>
      <c r="E11" s="15" t="s">
        <v>191</v>
      </c>
      <c r="F11" s="46" t="s">
        <v>403</v>
      </c>
      <c r="G11" s="20" t="s">
        <v>258</v>
      </c>
      <c r="H11" s="45">
        <v>251.2</v>
      </c>
    </row>
    <row r="12" spans="1:8" ht="15">
      <c r="A12" s="30">
        <v>20419026809</v>
      </c>
      <c r="B12" s="31">
        <v>2011</v>
      </c>
      <c r="C12" s="51" t="s">
        <v>12</v>
      </c>
      <c r="D12" s="32" t="s">
        <v>14</v>
      </c>
      <c r="E12" s="15" t="s">
        <v>192</v>
      </c>
      <c r="F12" s="46" t="s">
        <v>401</v>
      </c>
      <c r="G12" s="20" t="s">
        <v>259</v>
      </c>
      <c r="H12" s="45">
        <v>1066.8</v>
      </c>
    </row>
    <row r="13" spans="1:8" ht="15">
      <c r="A13" s="30">
        <v>20419026809</v>
      </c>
      <c r="B13" s="31">
        <v>2011</v>
      </c>
      <c r="C13" s="51" t="s">
        <v>12</v>
      </c>
      <c r="D13" s="32" t="s">
        <v>14</v>
      </c>
      <c r="E13" s="15" t="s">
        <v>206</v>
      </c>
      <c r="F13" s="46" t="s">
        <v>234</v>
      </c>
      <c r="G13" s="20" t="s">
        <v>260</v>
      </c>
      <c r="H13" s="60">
        <f>497.78536+731.16+83.8</f>
        <v>1312.74536</v>
      </c>
    </row>
    <row r="14" spans="1:8" ht="15">
      <c r="A14" s="30">
        <v>20419026809</v>
      </c>
      <c r="B14" s="31">
        <v>2011</v>
      </c>
      <c r="C14" s="51" t="s">
        <v>12</v>
      </c>
      <c r="D14" s="32" t="s">
        <v>14</v>
      </c>
      <c r="E14" s="47" t="s">
        <v>196</v>
      </c>
      <c r="F14" s="46" t="s">
        <v>237</v>
      </c>
      <c r="G14" s="41" t="s">
        <v>262</v>
      </c>
      <c r="H14" s="54">
        <f>128+1829.76+646.75+382.34</f>
        <v>2986.8500000000004</v>
      </c>
    </row>
    <row r="15" spans="1:8" ht="15">
      <c r="A15" s="30">
        <v>20419026809</v>
      </c>
      <c r="B15" s="31">
        <v>2011</v>
      </c>
      <c r="C15" s="51" t="s">
        <v>12</v>
      </c>
      <c r="D15" s="32" t="s">
        <v>14</v>
      </c>
      <c r="E15" s="43" t="s">
        <v>209</v>
      </c>
      <c r="F15" s="18" t="s">
        <v>238</v>
      </c>
      <c r="G15" s="21" t="s">
        <v>264</v>
      </c>
      <c r="H15" s="60">
        <v>2224</v>
      </c>
    </row>
    <row r="16" spans="1:8" ht="15.75" thickBot="1">
      <c r="A16" s="30">
        <v>20419026809</v>
      </c>
      <c r="B16" s="31">
        <v>2011</v>
      </c>
      <c r="C16" s="51" t="s">
        <v>12</v>
      </c>
      <c r="D16" s="32" t="s">
        <v>14</v>
      </c>
      <c r="E16" s="15" t="s">
        <v>212</v>
      </c>
      <c r="F16" s="46" t="s">
        <v>241</v>
      </c>
      <c r="G16" s="25" t="s">
        <v>270</v>
      </c>
      <c r="H16" s="48">
        <f>715.05+37.24</f>
        <v>752.29</v>
      </c>
    </row>
    <row r="17" spans="1:8" ht="15.75" thickBot="1">
      <c r="A17" s="27"/>
      <c r="B17" s="27"/>
      <c r="C17" s="27"/>
      <c r="D17" s="27"/>
      <c r="E17" s="37"/>
      <c r="F17" s="37"/>
      <c r="G17" s="49" t="s">
        <v>229</v>
      </c>
      <c r="H17" s="50">
        <f>SUM(H2:H16)</f>
        <v>17254.00944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D1">
      <selection activeCell="I125" sqref="I125"/>
    </sheetView>
  </sheetViews>
  <sheetFormatPr defaultColWidth="11.421875" defaultRowHeight="15"/>
  <cols>
    <col min="1" max="1" width="0" style="0" hidden="1" customWidth="1"/>
    <col min="2" max="2" width="18.57421875" style="0" customWidth="1"/>
    <col min="3" max="3" width="20.57421875" style="0" customWidth="1"/>
    <col min="4" max="4" width="19.57421875" style="0" customWidth="1"/>
    <col min="5" max="5" width="18.28125" style="0" customWidth="1"/>
    <col min="6" max="6" width="36.8515625" style="0" customWidth="1"/>
    <col min="7" max="7" width="33.140625" style="0" customWidth="1"/>
    <col min="8" max="8" width="40.00390625" style="0" hidden="1" customWidth="1"/>
    <col min="9" max="9" width="20.28125" style="0" customWidth="1"/>
    <col min="10" max="10" width="18.57421875" style="0" hidden="1" customWidth="1"/>
    <col min="11" max="12" width="18.57421875" style="160" hidden="1" customWidth="1"/>
    <col min="13" max="13" width="12.8515625" style="0" hidden="1" customWidth="1"/>
  </cols>
  <sheetData>
    <row r="1" spans="1:13" ht="15">
      <c r="A1" s="118"/>
      <c r="B1" s="119" t="s">
        <v>187</v>
      </c>
      <c r="C1" s="27"/>
      <c r="D1" s="27"/>
      <c r="E1" s="27"/>
      <c r="F1" s="27"/>
      <c r="G1" s="27"/>
      <c r="H1" s="27"/>
      <c r="I1" s="160"/>
      <c r="J1" s="160"/>
      <c r="M1" s="160"/>
    </row>
    <row r="2" spans="1:13" ht="15" customHeight="1">
      <c r="A2" s="120" t="s">
        <v>527</v>
      </c>
      <c r="B2" s="28" t="s">
        <v>1</v>
      </c>
      <c r="C2" s="28" t="s">
        <v>2</v>
      </c>
      <c r="D2" s="29" t="s">
        <v>3</v>
      </c>
      <c r="E2" s="121" t="s">
        <v>4</v>
      </c>
      <c r="F2" s="39" t="s">
        <v>5</v>
      </c>
      <c r="G2" s="38" t="s">
        <v>6</v>
      </c>
      <c r="H2" s="38" t="s">
        <v>7</v>
      </c>
      <c r="I2" s="38" t="s">
        <v>8</v>
      </c>
      <c r="J2" s="81" t="s">
        <v>528</v>
      </c>
      <c r="K2" s="81" t="s">
        <v>639</v>
      </c>
      <c r="L2" s="81" t="s">
        <v>640</v>
      </c>
      <c r="M2" s="81" t="s">
        <v>529</v>
      </c>
    </row>
    <row r="3" spans="1:13" ht="15" customHeight="1">
      <c r="A3" s="122" t="s">
        <v>623</v>
      </c>
      <c r="B3" s="123">
        <v>20419026809</v>
      </c>
      <c r="C3" s="31">
        <v>2011</v>
      </c>
      <c r="D3" s="123" t="s">
        <v>13</v>
      </c>
      <c r="E3" s="123" t="s">
        <v>9</v>
      </c>
      <c r="F3" s="124" t="s">
        <v>246</v>
      </c>
      <c r="G3" s="125" t="s">
        <v>216</v>
      </c>
      <c r="H3" s="125" t="s">
        <v>247</v>
      </c>
      <c r="I3" s="78">
        <f>+K3+L3</f>
        <v>134.61556407265456</v>
      </c>
      <c r="J3" s="161">
        <v>200</v>
      </c>
      <c r="K3" s="178">
        <v>0</v>
      </c>
      <c r="L3" s="186">
        <f>+M3*$L$93</f>
        <v>134.61556407265456</v>
      </c>
      <c r="M3" s="177">
        <f>+J3/$J$93</f>
        <v>0.03332777870354941</v>
      </c>
    </row>
    <row r="4" spans="1:13" ht="15" customHeight="1">
      <c r="A4" s="122" t="s">
        <v>538</v>
      </c>
      <c r="B4" s="123">
        <v>20419026809</v>
      </c>
      <c r="C4" s="31">
        <v>2011</v>
      </c>
      <c r="D4" s="123" t="s">
        <v>13</v>
      </c>
      <c r="E4" s="123" t="s">
        <v>9</v>
      </c>
      <c r="F4" s="124" t="s">
        <v>246</v>
      </c>
      <c r="G4" s="127" t="s">
        <v>330</v>
      </c>
      <c r="H4" s="124" t="s">
        <v>354</v>
      </c>
      <c r="I4" s="78">
        <f aca="true" t="shared" si="0" ref="I4:I67">+K4+L4</f>
        <v>152.66464591994003</v>
      </c>
      <c r="J4" s="122">
        <v>165</v>
      </c>
      <c r="K4" s="178">
        <v>41.60680556</v>
      </c>
      <c r="L4" s="186">
        <f aca="true" t="shared" si="1" ref="L4:L67">+M4*$L$93</f>
        <v>111.05784035994002</v>
      </c>
      <c r="M4" s="177">
        <f aca="true" t="shared" si="2" ref="M4:M67">+J4/$J$93</f>
        <v>0.027495417430428264</v>
      </c>
    </row>
    <row r="5" spans="1:13" ht="15" customHeight="1">
      <c r="A5" s="122" t="s">
        <v>539</v>
      </c>
      <c r="B5" s="123">
        <v>20419026809</v>
      </c>
      <c r="C5" s="31">
        <v>2011</v>
      </c>
      <c r="D5" s="123" t="s">
        <v>13</v>
      </c>
      <c r="E5" s="123" t="s">
        <v>9</v>
      </c>
      <c r="F5" s="124" t="s">
        <v>246</v>
      </c>
      <c r="G5" s="130" t="s">
        <v>327</v>
      </c>
      <c r="H5" s="124" t="s">
        <v>369</v>
      </c>
      <c r="I5" s="78">
        <f t="shared" si="0"/>
        <v>50.655447425429095</v>
      </c>
      <c r="J5" s="122">
        <v>70</v>
      </c>
      <c r="K5" s="178">
        <v>3.54</v>
      </c>
      <c r="L5" s="186">
        <f t="shared" si="1"/>
        <v>47.115447425429096</v>
      </c>
      <c r="M5" s="177">
        <f t="shared" si="2"/>
        <v>0.011664722546242293</v>
      </c>
    </row>
    <row r="6" spans="1:13" ht="15" customHeight="1">
      <c r="A6" s="122" t="s">
        <v>633</v>
      </c>
      <c r="B6" s="123">
        <v>20419026809</v>
      </c>
      <c r="C6" s="31">
        <v>2011</v>
      </c>
      <c r="D6" s="123" t="s">
        <v>13</v>
      </c>
      <c r="E6" s="123" t="s">
        <v>9</v>
      </c>
      <c r="F6" s="124" t="s">
        <v>246</v>
      </c>
      <c r="G6" s="125" t="s">
        <v>328</v>
      </c>
      <c r="H6" s="124" t="s">
        <v>390</v>
      </c>
      <c r="I6" s="78">
        <f t="shared" si="0"/>
        <v>64.11700383269455</v>
      </c>
      <c r="J6" s="122">
        <v>90</v>
      </c>
      <c r="K6" s="178">
        <v>3.54</v>
      </c>
      <c r="L6" s="186">
        <f t="shared" si="1"/>
        <v>60.57700383269455</v>
      </c>
      <c r="M6" s="177">
        <f t="shared" si="2"/>
        <v>0.014997500416597235</v>
      </c>
    </row>
    <row r="7" spans="1:13" ht="15" customHeight="1">
      <c r="A7" s="122" t="s">
        <v>630</v>
      </c>
      <c r="B7" s="123">
        <v>20419026809</v>
      </c>
      <c r="C7" s="31">
        <v>2011</v>
      </c>
      <c r="D7" s="122" t="s">
        <v>13</v>
      </c>
      <c r="E7" s="123" t="s">
        <v>9</v>
      </c>
      <c r="F7" s="125" t="s">
        <v>197</v>
      </c>
      <c r="G7" s="125" t="s">
        <v>215</v>
      </c>
      <c r="H7" s="125" t="s">
        <v>248</v>
      </c>
      <c r="I7" s="78">
        <f t="shared" si="0"/>
        <v>125.7415331054091</v>
      </c>
      <c r="J7" s="122">
        <v>125</v>
      </c>
      <c r="K7" s="178">
        <v>41.60680556</v>
      </c>
      <c r="L7" s="186">
        <f t="shared" si="1"/>
        <v>84.1347275454091</v>
      </c>
      <c r="M7" s="177">
        <f t="shared" si="2"/>
        <v>0.02082986168971838</v>
      </c>
    </row>
    <row r="8" spans="1:13" ht="15" customHeight="1">
      <c r="A8" s="122" t="s">
        <v>540</v>
      </c>
      <c r="B8" s="123">
        <v>20419026809</v>
      </c>
      <c r="C8" s="31">
        <v>2011</v>
      </c>
      <c r="D8" s="123" t="s">
        <v>13</v>
      </c>
      <c r="E8" s="123" t="s">
        <v>9</v>
      </c>
      <c r="F8" s="124" t="s">
        <v>197</v>
      </c>
      <c r="G8" s="124" t="s">
        <v>329</v>
      </c>
      <c r="H8" s="124" t="s">
        <v>283</v>
      </c>
      <c r="I8" s="78">
        <f t="shared" si="0"/>
        <v>64.11700383269455</v>
      </c>
      <c r="J8" s="122">
        <v>90</v>
      </c>
      <c r="K8" s="178">
        <v>3.54</v>
      </c>
      <c r="L8" s="186">
        <f t="shared" si="1"/>
        <v>60.57700383269455</v>
      </c>
      <c r="M8" s="177">
        <f t="shared" si="2"/>
        <v>0.014997500416597235</v>
      </c>
    </row>
    <row r="9" spans="1:13" ht="15" customHeight="1">
      <c r="A9" s="122" t="s">
        <v>541</v>
      </c>
      <c r="B9" s="123">
        <v>20419026809</v>
      </c>
      <c r="C9" s="31">
        <v>2011</v>
      </c>
      <c r="D9" s="123" t="s">
        <v>13</v>
      </c>
      <c r="E9" s="123" t="s">
        <v>9</v>
      </c>
      <c r="F9" s="124" t="s">
        <v>197</v>
      </c>
      <c r="G9" s="124" t="s">
        <v>331</v>
      </c>
      <c r="H9" s="124" t="s">
        <v>356</v>
      </c>
      <c r="I9" s="78">
        <f t="shared" si="0"/>
        <v>64.11700383269455</v>
      </c>
      <c r="J9" s="122">
        <v>90</v>
      </c>
      <c r="K9" s="178">
        <v>3.54</v>
      </c>
      <c r="L9" s="186">
        <f t="shared" si="1"/>
        <v>60.57700383269455</v>
      </c>
      <c r="M9" s="177">
        <f t="shared" si="2"/>
        <v>0.014997500416597235</v>
      </c>
    </row>
    <row r="10" spans="1:13" ht="15" customHeight="1">
      <c r="A10" s="122" t="s">
        <v>542</v>
      </c>
      <c r="B10" s="123">
        <v>20419026809</v>
      </c>
      <c r="C10" s="31">
        <v>2011</v>
      </c>
      <c r="D10" s="123" t="s">
        <v>13</v>
      </c>
      <c r="E10" s="123" t="s">
        <v>9</v>
      </c>
      <c r="F10" s="124" t="s">
        <v>197</v>
      </c>
      <c r="G10" s="124" t="s">
        <v>218</v>
      </c>
      <c r="H10" s="124" t="s">
        <v>277</v>
      </c>
      <c r="I10" s="78">
        <f t="shared" si="0"/>
        <v>50.655447425429095</v>
      </c>
      <c r="J10" s="122">
        <v>70</v>
      </c>
      <c r="K10" s="178">
        <v>3.54</v>
      </c>
      <c r="L10" s="186">
        <f t="shared" si="1"/>
        <v>47.115447425429096</v>
      </c>
      <c r="M10" s="177">
        <f t="shared" si="2"/>
        <v>0.011664722546242293</v>
      </c>
    </row>
    <row r="11" spans="1:13" ht="15" customHeight="1">
      <c r="A11" s="122" t="s">
        <v>543</v>
      </c>
      <c r="B11" s="123">
        <v>20419026809</v>
      </c>
      <c r="C11" s="31">
        <v>2011</v>
      </c>
      <c r="D11" s="123" t="s">
        <v>13</v>
      </c>
      <c r="E11" s="123" t="s">
        <v>9</v>
      </c>
      <c r="F11" s="124" t="s">
        <v>197</v>
      </c>
      <c r="G11" s="124" t="s">
        <v>219</v>
      </c>
      <c r="H11" s="124" t="s">
        <v>357</v>
      </c>
      <c r="I11" s="78">
        <f t="shared" si="0"/>
        <v>23.73233461089818</v>
      </c>
      <c r="J11" s="157">
        <v>30</v>
      </c>
      <c r="K11" s="178">
        <v>3.54</v>
      </c>
      <c r="L11" s="186">
        <f t="shared" si="1"/>
        <v>20.192334610898182</v>
      </c>
      <c r="M11" s="177">
        <f t="shared" si="2"/>
        <v>0.004999166805532411</v>
      </c>
    </row>
    <row r="12" spans="1:13" ht="15" customHeight="1">
      <c r="A12" s="122" t="s">
        <v>544</v>
      </c>
      <c r="B12" s="123">
        <v>20419026809</v>
      </c>
      <c r="C12" s="31">
        <v>2011</v>
      </c>
      <c r="D12" s="123" t="s">
        <v>13</v>
      </c>
      <c r="E12" s="123" t="s">
        <v>9</v>
      </c>
      <c r="F12" s="124" t="s">
        <v>197</v>
      </c>
      <c r="G12" s="124" t="s">
        <v>220</v>
      </c>
      <c r="H12" s="124" t="s">
        <v>358</v>
      </c>
      <c r="I12" s="78">
        <f t="shared" si="0"/>
        <v>64.11700383269455</v>
      </c>
      <c r="J12" s="155">
        <v>90</v>
      </c>
      <c r="K12" s="178">
        <v>3.54</v>
      </c>
      <c r="L12" s="186">
        <f t="shared" si="1"/>
        <v>60.57700383269455</v>
      </c>
      <c r="M12" s="177">
        <f t="shared" si="2"/>
        <v>0.014997500416597235</v>
      </c>
    </row>
    <row r="13" spans="1:13" ht="15" customHeight="1">
      <c r="A13" s="122" t="s">
        <v>545</v>
      </c>
      <c r="B13" s="123">
        <v>20419026809</v>
      </c>
      <c r="C13" s="31">
        <v>2011</v>
      </c>
      <c r="D13" s="123" t="s">
        <v>13</v>
      </c>
      <c r="E13" s="123" t="s">
        <v>9</v>
      </c>
      <c r="F13" s="124" t="s">
        <v>197</v>
      </c>
      <c r="G13" s="124" t="s">
        <v>332</v>
      </c>
      <c r="H13" s="125" t="s">
        <v>284</v>
      </c>
      <c r="I13" s="78">
        <f t="shared" si="0"/>
        <v>43.924669221796364</v>
      </c>
      <c r="J13" s="155">
        <v>60</v>
      </c>
      <c r="K13" s="178">
        <v>3.54</v>
      </c>
      <c r="L13" s="186">
        <f t="shared" si="1"/>
        <v>40.384669221796365</v>
      </c>
      <c r="M13" s="177">
        <f t="shared" si="2"/>
        <v>0.009998333611064822</v>
      </c>
    </row>
    <row r="14" spans="1:13" ht="15" customHeight="1">
      <c r="A14" s="122" t="s">
        <v>605</v>
      </c>
      <c r="B14" s="123">
        <v>20419026809</v>
      </c>
      <c r="C14" s="31">
        <v>2011</v>
      </c>
      <c r="D14" s="123" t="s">
        <v>13</v>
      </c>
      <c r="E14" s="123" t="s">
        <v>9</v>
      </c>
      <c r="F14" s="124" t="s">
        <v>295</v>
      </c>
      <c r="G14" s="124" t="s">
        <v>243</v>
      </c>
      <c r="H14" s="125" t="s">
        <v>249</v>
      </c>
      <c r="I14" s="78">
        <f t="shared" si="0"/>
        <v>87.67472754540911</v>
      </c>
      <c r="J14" s="122">
        <v>125</v>
      </c>
      <c r="K14" s="178">
        <v>3.54</v>
      </c>
      <c r="L14" s="186">
        <f t="shared" si="1"/>
        <v>84.1347275454091</v>
      </c>
      <c r="M14" s="177">
        <f t="shared" si="2"/>
        <v>0.02082986168971838</v>
      </c>
    </row>
    <row r="15" spans="1:13" ht="15" customHeight="1">
      <c r="A15" s="122" t="s">
        <v>611</v>
      </c>
      <c r="B15" s="123">
        <v>20419026809</v>
      </c>
      <c r="C15" s="31">
        <v>2011</v>
      </c>
      <c r="D15" s="123" t="s">
        <v>13</v>
      </c>
      <c r="E15" s="123" t="s">
        <v>9</v>
      </c>
      <c r="F15" s="131" t="s">
        <v>429</v>
      </c>
      <c r="G15" s="128" t="s">
        <v>436</v>
      </c>
      <c r="H15" s="124" t="s">
        <v>501</v>
      </c>
      <c r="I15" s="78">
        <f t="shared" si="0"/>
        <v>87.67472754540911</v>
      </c>
      <c r="J15" s="159">
        <v>125</v>
      </c>
      <c r="K15" s="178">
        <v>3.54</v>
      </c>
      <c r="L15" s="186">
        <f t="shared" si="1"/>
        <v>84.1347275454091</v>
      </c>
      <c r="M15" s="177">
        <f t="shared" si="2"/>
        <v>0.02082986168971838</v>
      </c>
    </row>
    <row r="16" spans="1:13" ht="15" customHeight="1">
      <c r="A16" s="122" t="s">
        <v>628</v>
      </c>
      <c r="B16" s="123">
        <v>20419026809</v>
      </c>
      <c r="C16" s="31">
        <v>2011</v>
      </c>
      <c r="D16" s="123" t="s">
        <v>13</v>
      </c>
      <c r="E16" s="123" t="s">
        <v>9</v>
      </c>
      <c r="F16" s="125" t="s">
        <v>200</v>
      </c>
      <c r="G16" s="124" t="s">
        <v>213</v>
      </c>
      <c r="H16" s="125" t="s">
        <v>251</v>
      </c>
      <c r="I16" s="78">
        <f t="shared" si="0"/>
        <v>153.33772374030326</v>
      </c>
      <c r="J16" s="129">
        <v>166</v>
      </c>
      <c r="K16" s="178">
        <v>41.60680556</v>
      </c>
      <c r="L16" s="186">
        <f t="shared" si="1"/>
        <v>111.73091818030328</v>
      </c>
      <c r="M16" s="177">
        <f t="shared" si="2"/>
        <v>0.02766205632394601</v>
      </c>
    </row>
    <row r="17" spans="1:13" ht="15" customHeight="1">
      <c r="A17" s="122" t="s">
        <v>554</v>
      </c>
      <c r="B17" s="123">
        <v>20419026809</v>
      </c>
      <c r="C17" s="31">
        <v>2011</v>
      </c>
      <c r="D17" s="123" t="s">
        <v>13</v>
      </c>
      <c r="E17" s="123" t="s">
        <v>9</v>
      </c>
      <c r="F17" s="125" t="s">
        <v>200</v>
      </c>
      <c r="G17" s="124" t="s">
        <v>323</v>
      </c>
      <c r="H17" s="125" t="s">
        <v>357</v>
      </c>
      <c r="I17" s="78">
        <f t="shared" si="0"/>
        <v>23.73233461089818</v>
      </c>
      <c r="J17" s="129">
        <v>30</v>
      </c>
      <c r="K17" s="178">
        <v>3.54</v>
      </c>
      <c r="L17" s="186">
        <f t="shared" si="1"/>
        <v>20.192334610898182</v>
      </c>
      <c r="M17" s="177">
        <f t="shared" si="2"/>
        <v>0.004999166805532411</v>
      </c>
    </row>
    <row r="18" spans="1:13" ht="15" customHeight="1">
      <c r="A18" s="122" t="s">
        <v>612</v>
      </c>
      <c r="B18" s="123">
        <v>20419026809</v>
      </c>
      <c r="C18" s="31">
        <v>2011</v>
      </c>
      <c r="D18" s="123" t="s">
        <v>13</v>
      </c>
      <c r="E18" s="123" t="s">
        <v>9</v>
      </c>
      <c r="F18" s="125" t="s">
        <v>200</v>
      </c>
      <c r="G18" s="124" t="s">
        <v>333</v>
      </c>
      <c r="H18" s="124" t="s">
        <v>521</v>
      </c>
      <c r="I18" s="78">
        <f t="shared" si="0"/>
        <v>50.655447425429095</v>
      </c>
      <c r="J18" s="122">
        <v>70</v>
      </c>
      <c r="K18" s="178">
        <v>3.54</v>
      </c>
      <c r="L18" s="186">
        <f t="shared" si="1"/>
        <v>47.115447425429096</v>
      </c>
      <c r="M18" s="177">
        <f t="shared" si="2"/>
        <v>0.011664722546242293</v>
      </c>
    </row>
    <row r="19" spans="1:13" ht="15" customHeight="1">
      <c r="A19" s="122" t="s">
        <v>613</v>
      </c>
      <c r="B19" s="123">
        <v>20419026809</v>
      </c>
      <c r="C19" s="31">
        <v>2011</v>
      </c>
      <c r="D19" s="123" t="s">
        <v>13</v>
      </c>
      <c r="E19" s="123" t="s">
        <v>9</v>
      </c>
      <c r="F19" s="125" t="s">
        <v>200</v>
      </c>
      <c r="G19" s="124" t="s">
        <v>334</v>
      </c>
      <c r="H19" s="124" t="s">
        <v>391</v>
      </c>
      <c r="I19" s="78">
        <f t="shared" si="0"/>
        <v>30.46311281453091</v>
      </c>
      <c r="J19" s="129">
        <v>40</v>
      </c>
      <c r="K19" s="178">
        <v>3.54</v>
      </c>
      <c r="L19" s="186">
        <f t="shared" si="1"/>
        <v>26.92311281453091</v>
      </c>
      <c r="M19" s="177">
        <f t="shared" si="2"/>
        <v>0.0066655557407098815</v>
      </c>
    </row>
    <row r="20" spans="1:13" ht="15" customHeight="1">
      <c r="A20" s="122" t="s">
        <v>615</v>
      </c>
      <c r="B20" s="123">
        <v>20419026809</v>
      </c>
      <c r="C20" s="31">
        <v>2011</v>
      </c>
      <c r="D20" s="123" t="s">
        <v>13</v>
      </c>
      <c r="E20" s="123" t="s">
        <v>9</v>
      </c>
      <c r="F20" s="124" t="s">
        <v>201</v>
      </c>
      <c r="G20" s="124" t="s">
        <v>335</v>
      </c>
      <c r="H20" s="124" t="s">
        <v>366</v>
      </c>
      <c r="I20" s="78">
        <f t="shared" si="0"/>
        <v>37.19389101816364</v>
      </c>
      <c r="J20" s="129">
        <v>50</v>
      </c>
      <c r="K20" s="178">
        <v>3.54</v>
      </c>
      <c r="L20" s="186">
        <f t="shared" si="1"/>
        <v>33.65389101816364</v>
      </c>
      <c r="M20" s="177">
        <f t="shared" si="2"/>
        <v>0.008331944675887352</v>
      </c>
    </row>
    <row r="21" spans="1:13" ht="15" customHeight="1">
      <c r="A21" s="122" t="s">
        <v>616</v>
      </c>
      <c r="B21" s="123">
        <v>20419026809</v>
      </c>
      <c r="C21" s="31">
        <v>2011</v>
      </c>
      <c r="D21" s="123" t="s">
        <v>13</v>
      </c>
      <c r="E21" s="123" t="s">
        <v>9</v>
      </c>
      <c r="F21" s="124" t="s">
        <v>201</v>
      </c>
      <c r="G21" s="124" t="s">
        <v>336</v>
      </c>
      <c r="H21" s="124" t="s">
        <v>367</v>
      </c>
      <c r="I21" s="78">
        <f t="shared" si="0"/>
        <v>57.38622562906182</v>
      </c>
      <c r="J21" s="129">
        <v>80</v>
      </c>
      <c r="K21" s="178">
        <v>3.54</v>
      </c>
      <c r="L21" s="186">
        <f t="shared" si="1"/>
        <v>53.84622562906182</v>
      </c>
      <c r="M21" s="177">
        <f t="shared" si="2"/>
        <v>0.013331111481419763</v>
      </c>
    </row>
    <row r="22" spans="1:13" ht="15" customHeight="1">
      <c r="A22" s="122" t="s">
        <v>617</v>
      </c>
      <c r="B22" s="123">
        <v>20419026809</v>
      </c>
      <c r="C22" s="31">
        <v>2011</v>
      </c>
      <c r="D22" s="123" t="s">
        <v>13</v>
      </c>
      <c r="E22" s="123" t="s">
        <v>9</v>
      </c>
      <c r="F22" s="124" t="s">
        <v>231</v>
      </c>
      <c r="G22" s="124" t="s">
        <v>244</v>
      </c>
      <c r="H22" s="125" t="s">
        <v>252</v>
      </c>
      <c r="I22" s="78">
        <f t="shared" si="0"/>
        <v>64.11700383269455</v>
      </c>
      <c r="J22" s="122">
        <v>90</v>
      </c>
      <c r="K22" s="178">
        <v>3.54</v>
      </c>
      <c r="L22" s="186">
        <f t="shared" si="1"/>
        <v>60.57700383269455</v>
      </c>
      <c r="M22" s="177">
        <f t="shared" si="2"/>
        <v>0.014997500416597235</v>
      </c>
    </row>
    <row r="23" spans="1:13" ht="15" customHeight="1">
      <c r="A23" s="132" t="s">
        <v>618</v>
      </c>
      <c r="B23" s="123">
        <v>20419026809</v>
      </c>
      <c r="C23" s="31">
        <v>2011</v>
      </c>
      <c r="D23" s="123" t="s">
        <v>13</v>
      </c>
      <c r="E23" s="123" t="s">
        <v>9</v>
      </c>
      <c r="F23" s="124" t="s">
        <v>202</v>
      </c>
      <c r="G23" s="124" t="s">
        <v>397</v>
      </c>
      <c r="H23" s="125" t="s">
        <v>634</v>
      </c>
      <c r="I23" s="78">
        <f t="shared" si="0"/>
        <v>64.11700383269455</v>
      </c>
      <c r="J23" s="122">
        <v>90</v>
      </c>
      <c r="K23" s="178">
        <v>3.54</v>
      </c>
      <c r="L23" s="186">
        <f t="shared" si="1"/>
        <v>60.57700383269455</v>
      </c>
      <c r="M23" s="177">
        <f t="shared" si="2"/>
        <v>0.014997500416597235</v>
      </c>
    </row>
    <row r="24" spans="1:13" ht="15" customHeight="1">
      <c r="A24" s="132" t="s">
        <v>620</v>
      </c>
      <c r="B24" s="123">
        <v>20419026809</v>
      </c>
      <c r="C24" s="31">
        <v>2011</v>
      </c>
      <c r="D24" s="123" t="s">
        <v>13</v>
      </c>
      <c r="E24" s="123" t="s">
        <v>9</v>
      </c>
      <c r="F24" s="124" t="s">
        <v>202</v>
      </c>
      <c r="G24" s="124" t="s">
        <v>337</v>
      </c>
      <c r="H24" s="124" t="s">
        <v>324</v>
      </c>
      <c r="I24" s="78">
        <f t="shared" si="0"/>
        <v>30.46311281453091</v>
      </c>
      <c r="J24" s="122">
        <v>40</v>
      </c>
      <c r="K24" s="178">
        <v>3.54</v>
      </c>
      <c r="L24" s="186">
        <f t="shared" si="1"/>
        <v>26.92311281453091</v>
      </c>
      <c r="M24" s="177">
        <f t="shared" si="2"/>
        <v>0.0066655557407098815</v>
      </c>
    </row>
    <row r="25" spans="1:13" ht="15" customHeight="1">
      <c r="A25" s="132" t="s">
        <v>621</v>
      </c>
      <c r="B25" s="123">
        <v>20419026809</v>
      </c>
      <c r="C25" s="31">
        <v>2011</v>
      </c>
      <c r="D25" s="123" t="s">
        <v>13</v>
      </c>
      <c r="E25" s="123" t="s">
        <v>9</v>
      </c>
      <c r="F25" s="124" t="s">
        <v>202</v>
      </c>
      <c r="G25" s="124" t="s">
        <v>338</v>
      </c>
      <c r="H25" s="124" t="s">
        <v>368</v>
      </c>
      <c r="I25" s="78">
        <f t="shared" si="0"/>
        <v>30.46311281453091</v>
      </c>
      <c r="J25" s="122">
        <v>40</v>
      </c>
      <c r="K25" s="178">
        <v>3.54</v>
      </c>
      <c r="L25" s="186">
        <f t="shared" si="1"/>
        <v>26.92311281453091</v>
      </c>
      <c r="M25" s="177">
        <f t="shared" si="2"/>
        <v>0.0066655557407098815</v>
      </c>
    </row>
    <row r="26" spans="1:13" ht="15" customHeight="1">
      <c r="A26" s="132" t="s">
        <v>621</v>
      </c>
      <c r="B26" s="123">
        <v>20419026809</v>
      </c>
      <c r="C26" s="31">
        <v>2011</v>
      </c>
      <c r="D26" s="123" t="s">
        <v>13</v>
      </c>
      <c r="E26" s="123" t="s">
        <v>9</v>
      </c>
      <c r="F26" s="133" t="s">
        <v>202</v>
      </c>
      <c r="G26" s="128" t="s">
        <v>450</v>
      </c>
      <c r="H26" s="124" t="s">
        <v>324</v>
      </c>
      <c r="I26" s="78">
        <f t="shared" si="0"/>
        <v>60.75161473087819</v>
      </c>
      <c r="J26" s="122">
        <v>85</v>
      </c>
      <c r="K26" s="178">
        <v>3.54</v>
      </c>
      <c r="L26" s="186">
        <f t="shared" si="1"/>
        <v>57.21161473087819</v>
      </c>
      <c r="M26" s="177">
        <f t="shared" si="2"/>
        <v>0.014164305949008499</v>
      </c>
    </row>
    <row r="27" spans="1:13" ht="15" customHeight="1">
      <c r="A27" s="134" t="s">
        <v>632</v>
      </c>
      <c r="B27" s="123">
        <v>20419026809</v>
      </c>
      <c r="C27" s="31">
        <v>2011</v>
      </c>
      <c r="D27" s="123" t="s">
        <v>13</v>
      </c>
      <c r="E27" s="123" t="s">
        <v>9</v>
      </c>
      <c r="F27" s="124" t="s">
        <v>202</v>
      </c>
      <c r="G27" s="124" t="s">
        <v>520</v>
      </c>
      <c r="H27" s="124" t="s">
        <v>519</v>
      </c>
      <c r="I27" s="78">
        <f t="shared" si="0"/>
        <v>17.001556407265454</v>
      </c>
      <c r="J27" s="122">
        <v>20</v>
      </c>
      <c r="K27" s="178">
        <v>3.54</v>
      </c>
      <c r="L27" s="186">
        <f t="shared" si="1"/>
        <v>13.461556407265455</v>
      </c>
      <c r="M27" s="177">
        <f t="shared" si="2"/>
        <v>0.0033327778703549408</v>
      </c>
    </row>
    <row r="28" spans="1:13" ht="15" customHeight="1">
      <c r="A28" s="134" t="s">
        <v>552</v>
      </c>
      <c r="B28" s="123">
        <v>20419026809</v>
      </c>
      <c r="C28" s="31">
        <v>2011</v>
      </c>
      <c r="D28" s="123" t="s">
        <v>13</v>
      </c>
      <c r="E28" s="123" t="s">
        <v>9</v>
      </c>
      <c r="F28" s="124" t="s">
        <v>202</v>
      </c>
      <c r="G28" s="124" t="s">
        <v>520</v>
      </c>
      <c r="H28" s="124" t="s">
        <v>519</v>
      </c>
      <c r="I28" s="78">
        <f t="shared" si="0"/>
        <v>23.73233461089818</v>
      </c>
      <c r="J28" s="122">
        <v>30</v>
      </c>
      <c r="K28" s="178">
        <v>3.54</v>
      </c>
      <c r="L28" s="186">
        <f t="shared" si="1"/>
        <v>20.192334610898182</v>
      </c>
      <c r="M28" s="177">
        <f t="shared" si="2"/>
        <v>0.004999166805532411</v>
      </c>
    </row>
    <row r="29" spans="1:13" ht="15" customHeight="1">
      <c r="A29" s="122" t="s">
        <v>553</v>
      </c>
      <c r="B29" s="123">
        <v>20419026809</v>
      </c>
      <c r="C29" s="31">
        <v>2011</v>
      </c>
      <c r="D29" s="123" t="s">
        <v>13</v>
      </c>
      <c r="E29" s="123" t="s">
        <v>9</v>
      </c>
      <c r="F29" s="124" t="s">
        <v>202</v>
      </c>
      <c r="G29" s="124" t="s">
        <v>520</v>
      </c>
      <c r="H29" s="124" t="s">
        <v>519</v>
      </c>
      <c r="I29" s="78">
        <f t="shared" si="0"/>
        <v>64.11700383269455</v>
      </c>
      <c r="J29" s="129">
        <v>90</v>
      </c>
      <c r="K29" s="178">
        <v>3.54</v>
      </c>
      <c r="L29" s="186">
        <f t="shared" si="1"/>
        <v>60.57700383269455</v>
      </c>
      <c r="M29" s="177">
        <f t="shared" si="2"/>
        <v>0.014997500416597235</v>
      </c>
    </row>
    <row r="30" spans="1:13" ht="15" customHeight="1">
      <c r="A30" s="122" t="s">
        <v>599</v>
      </c>
      <c r="B30" s="123">
        <v>20419026809</v>
      </c>
      <c r="C30" s="31">
        <v>2011</v>
      </c>
      <c r="D30" s="123" t="s">
        <v>13</v>
      </c>
      <c r="E30" s="123" t="s">
        <v>9</v>
      </c>
      <c r="F30" s="124" t="s">
        <v>202</v>
      </c>
      <c r="G30" s="124" t="s">
        <v>520</v>
      </c>
      <c r="H30" s="124" t="s">
        <v>519</v>
      </c>
      <c r="I30" s="78">
        <f t="shared" si="0"/>
        <v>30.46311281453091</v>
      </c>
      <c r="J30" s="129">
        <v>40</v>
      </c>
      <c r="K30" s="178">
        <v>3.54</v>
      </c>
      <c r="L30" s="186">
        <f t="shared" si="1"/>
        <v>26.92311281453091</v>
      </c>
      <c r="M30" s="177">
        <f t="shared" si="2"/>
        <v>0.0066655557407098815</v>
      </c>
    </row>
    <row r="31" spans="1:13" ht="15" customHeight="1">
      <c r="A31" s="122" t="s">
        <v>631</v>
      </c>
      <c r="B31" s="123">
        <v>20419026809</v>
      </c>
      <c r="C31" s="31">
        <v>2011</v>
      </c>
      <c r="D31" s="123" t="s">
        <v>13</v>
      </c>
      <c r="E31" s="123" t="s">
        <v>9</v>
      </c>
      <c r="F31" s="125" t="s">
        <v>230</v>
      </c>
      <c r="G31" s="127" t="s">
        <v>318</v>
      </c>
      <c r="H31" s="125" t="s">
        <v>254</v>
      </c>
      <c r="I31" s="78">
        <f t="shared" si="0"/>
        <v>102.18380939269454</v>
      </c>
      <c r="J31" s="129">
        <v>90</v>
      </c>
      <c r="K31" s="178">
        <v>41.60680556</v>
      </c>
      <c r="L31" s="186">
        <f t="shared" si="1"/>
        <v>60.57700383269455</v>
      </c>
      <c r="M31" s="177">
        <f t="shared" si="2"/>
        <v>0.014997500416597235</v>
      </c>
    </row>
    <row r="32" spans="1:13" ht="15" customHeight="1">
      <c r="A32" s="122" t="s">
        <v>602</v>
      </c>
      <c r="B32" s="123">
        <v>20419026809</v>
      </c>
      <c r="C32" s="31">
        <v>2011</v>
      </c>
      <c r="D32" s="123" t="s">
        <v>13</v>
      </c>
      <c r="E32" s="123" t="s">
        <v>9</v>
      </c>
      <c r="F32" s="125" t="s">
        <v>230</v>
      </c>
      <c r="G32" s="124" t="s">
        <v>245</v>
      </c>
      <c r="H32" s="125" t="s">
        <v>255</v>
      </c>
      <c r="I32" s="78">
        <f t="shared" si="0"/>
        <v>102.18380939269454</v>
      </c>
      <c r="J32" s="129">
        <v>90</v>
      </c>
      <c r="K32" s="178">
        <v>41.60680556</v>
      </c>
      <c r="L32" s="186">
        <f t="shared" si="1"/>
        <v>60.57700383269455</v>
      </c>
      <c r="M32" s="177">
        <f t="shared" si="2"/>
        <v>0.014997500416597235</v>
      </c>
    </row>
    <row r="33" spans="1:13" ht="15" customHeight="1">
      <c r="A33" s="122" t="s">
        <v>537</v>
      </c>
      <c r="B33" s="123">
        <v>20419026809</v>
      </c>
      <c r="C33" s="31">
        <v>2011</v>
      </c>
      <c r="D33" s="123" t="s">
        <v>13</v>
      </c>
      <c r="E33" s="123" t="s">
        <v>9</v>
      </c>
      <c r="F33" s="125" t="s">
        <v>230</v>
      </c>
      <c r="G33" s="125" t="s">
        <v>339</v>
      </c>
      <c r="H33" s="124" t="s">
        <v>392</v>
      </c>
      <c r="I33" s="78">
        <f t="shared" si="0"/>
        <v>64.11700383269455</v>
      </c>
      <c r="J33" s="122">
        <v>90</v>
      </c>
      <c r="K33" s="178">
        <v>3.54</v>
      </c>
      <c r="L33" s="186">
        <f t="shared" si="1"/>
        <v>60.57700383269455</v>
      </c>
      <c r="M33" s="177">
        <f t="shared" si="2"/>
        <v>0.014997500416597235</v>
      </c>
    </row>
    <row r="34" spans="1:13" ht="15" customHeight="1">
      <c r="A34" s="122" t="s">
        <v>598</v>
      </c>
      <c r="B34" s="123">
        <v>20419026809</v>
      </c>
      <c r="C34" s="31">
        <v>2011</v>
      </c>
      <c r="D34" s="123" t="s">
        <v>13</v>
      </c>
      <c r="E34" s="123" t="s">
        <v>9</v>
      </c>
      <c r="F34" s="125" t="s">
        <v>230</v>
      </c>
      <c r="G34" s="124" t="s">
        <v>340</v>
      </c>
      <c r="H34" s="152" t="s">
        <v>393</v>
      </c>
      <c r="I34" s="78">
        <f t="shared" si="0"/>
        <v>64.11700383269455</v>
      </c>
      <c r="J34" s="122">
        <v>90</v>
      </c>
      <c r="K34" s="178">
        <v>3.54</v>
      </c>
      <c r="L34" s="186">
        <f t="shared" si="1"/>
        <v>60.57700383269455</v>
      </c>
      <c r="M34" s="177">
        <f t="shared" si="2"/>
        <v>0.014997500416597235</v>
      </c>
    </row>
    <row r="35" spans="1:13" ht="15" customHeight="1">
      <c r="A35" s="122" t="s">
        <v>599</v>
      </c>
      <c r="B35" s="123">
        <v>20419026809</v>
      </c>
      <c r="C35" s="31">
        <v>2011</v>
      </c>
      <c r="D35" s="123" t="s">
        <v>13</v>
      </c>
      <c r="E35" s="123" t="s">
        <v>9</v>
      </c>
      <c r="F35" s="125" t="s">
        <v>230</v>
      </c>
      <c r="G35" s="124" t="s">
        <v>341</v>
      </c>
      <c r="H35" s="124" t="s">
        <v>456</v>
      </c>
      <c r="I35" s="78">
        <f t="shared" si="0"/>
        <v>30.46311281453091</v>
      </c>
      <c r="J35" s="122">
        <v>40</v>
      </c>
      <c r="K35" s="178">
        <v>3.54</v>
      </c>
      <c r="L35" s="186">
        <f t="shared" si="1"/>
        <v>26.92311281453091</v>
      </c>
      <c r="M35" s="177">
        <f t="shared" si="2"/>
        <v>0.0066655557407098815</v>
      </c>
    </row>
    <row r="36" spans="1:13" ht="15" customHeight="1">
      <c r="A36" s="122" t="s">
        <v>600</v>
      </c>
      <c r="B36" s="123">
        <v>20419026809</v>
      </c>
      <c r="C36" s="31">
        <v>2011</v>
      </c>
      <c r="D36" s="123" t="s">
        <v>13</v>
      </c>
      <c r="E36" s="123" t="s">
        <v>9</v>
      </c>
      <c r="F36" s="125" t="s">
        <v>230</v>
      </c>
      <c r="G36" s="131" t="s">
        <v>342</v>
      </c>
      <c r="H36" s="124" t="s">
        <v>456</v>
      </c>
      <c r="I36" s="78">
        <f t="shared" si="0"/>
        <v>68.52991837453091</v>
      </c>
      <c r="J36" s="122">
        <v>40</v>
      </c>
      <c r="K36" s="178">
        <v>41.60680556</v>
      </c>
      <c r="L36" s="186">
        <f t="shared" si="1"/>
        <v>26.92311281453091</v>
      </c>
      <c r="M36" s="177">
        <f t="shared" si="2"/>
        <v>0.0066655557407098815</v>
      </c>
    </row>
    <row r="37" spans="1:13" ht="15" customHeight="1">
      <c r="A37" s="122" t="s">
        <v>601</v>
      </c>
      <c r="B37" s="123">
        <v>20419026809</v>
      </c>
      <c r="C37" s="31">
        <v>2011</v>
      </c>
      <c r="D37" s="123" t="s">
        <v>13</v>
      </c>
      <c r="E37" s="123" t="s">
        <v>9</v>
      </c>
      <c r="F37" s="125" t="s">
        <v>230</v>
      </c>
      <c r="G37" s="124" t="s">
        <v>522</v>
      </c>
      <c r="H37" s="124" t="s">
        <v>456</v>
      </c>
      <c r="I37" s="78">
        <f t="shared" si="0"/>
        <v>30.46311281453091</v>
      </c>
      <c r="J37" s="122">
        <v>40</v>
      </c>
      <c r="K37" s="178">
        <v>3.54</v>
      </c>
      <c r="L37" s="186">
        <f t="shared" si="1"/>
        <v>26.92311281453091</v>
      </c>
      <c r="M37" s="177">
        <f t="shared" si="2"/>
        <v>0.0066655557407098815</v>
      </c>
    </row>
    <row r="38" spans="1:13" ht="15" customHeight="1">
      <c r="A38" s="122" t="s">
        <v>561</v>
      </c>
      <c r="B38" s="123">
        <v>20419026809</v>
      </c>
      <c r="C38" s="31">
        <v>2011</v>
      </c>
      <c r="D38" s="123" t="s">
        <v>13</v>
      </c>
      <c r="E38" s="123" t="s">
        <v>9</v>
      </c>
      <c r="F38" s="125" t="s">
        <v>230</v>
      </c>
      <c r="G38" s="124" t="s">
        <v>523</v>
      </c>
      <c r="H38" s="124" t="s">
        <v>456</v>
      </c>
      <c r="I38" s="78">
        <f t="shared" si="0"/>
        <v>30.46311281453091</v>
      </c>
      <c r="J38" s="122">
        <v>40</v>
      </c>
      <c r="K38" s="178">
        <v>3.54</v>
      </c>
      <c r="L38" s="186">
        <f t="shared" si="1"/>
        <v>26.92311281453091</v>
      </c>
      <c r="M38" s="177">
        <f t="shared" si="2"/>
        <v>0.0066655557407098815</v>
      </c>
    </row>
    <row r="39" spans="1:13" ht="15" customHeight="1">
      <c r="A39" s="122" t="s">
        <v>603</v>
      </c>
      <c r="B39" s="123">
        <v>20419026809</v>
      </c>
      <c r="C39" s="31">
        <v>2011</v>
      </c>
      <c r="D39" s="123" t="s">
        <v>13</v>
      </c>
      <c r="E39" s="123" t="s">
        <v>9</v>
      </c>
      <c r="F39" s="125" t="s">
        <v>230</v>
      </c>
      <c r="G39" s="128" t="s">
        <v>456</v>
      </c>
      <c r="H39" s="124" t="s">
        <v>456</v>
      </c>
      <c r="I39" s="78">
        <f t="shared" si="0"/>
        <v>23.73233461089818</v>
      </c>
      <c r="J39" s="122">
        <v>30</v>
      </c>
      <c r="K39" s="178">
        <v>3.54</v>
      </c>
      <c r="L39" s="186">
        <f t="shared" si="1"/>
        <v>20.192334610898182</v>
      </c>
      <c r="M39" s="177">
        <f t="shared" si="2"/>
        <v>0.004999166805532411</v>
      </c>
    </row>
    <row r="40" spans="1:13" ht="15" customHeight="1">
      <c r="A40" s="122" t="s">
        <v>604</v>
      </c>
      <c r="B40" s="123">
        <v>20419026809</v>
      </c>
      <c r="C40" s="31">
        <v>2011</v>
      </c>
      <c r="D40" s="123" t="s">
        <v>13</v>
      </c>
      <c r="E40" s="123" t="s">
        <v>9</v>
      </c>
      <c r="F40" s="125" t="s">
        <v>230</v>
      </c>
      <c r="G40" s="128" t="s">
        <v>456</v>
      </c>
      <c r="H40" s="124" t="s">
        <v>456</v>
      </c>
      <c r="I40" s="78">
        <f t="shared" si="0"/>
        <v>23.73233461089818</v>
      </c>
      <c r="J40" s="122">
        <v>30</v>
      </c>
      <c r="K40" s="178">
        <v>3.54</v>
      </c>
      <c r="L40" s="186">
        <f t="shared" si="1"/>
        <v>20.192334610898182</v>
      </c>
      <c r="M40" s="177">
        <f t="shared" si="2"/>
        <v>0.004999166805532411</v>
      </c>
    </row>
    <row r="41" spans="1:13" ht="15" customHeight="1">
      <c r="A41" s="122" t="s">
        <v>629</v>
      </c>
      <c r="B41" s="123">
        <v>20419026809</v>
      </c>
      <c r="C41" s="31">
        <v>2011</v>
      </c>
      <c r="D41" s="123" t="s">
        <v>13</v>
      </c>
      <c r="E41" s="123" t="s">
        <v>9</v>
      </c>
      <c r="F41" s="125" t="s">
        <v>285</v>
      </c>
      <c r="G41" s="124" t="s">
        <v>214</v>
      </c>
      <c r="H41" s="153" t="s">
        <v>355</v>
      </c>
      <c r="I41" s="78">
        <f t="shared" si="0"/>
        <v>114.59784035994002</v>
      </c>
      <c r="J41" s="122">
        <v>165</v>
      </c>
      <c r="K41" s="178">
        <v>3.54</v>
      </c>
      <c r="L41" s="186">
        <f t="shared" si="1"/>
        <v>111.05784035994002</v>
      </c>
      <c r="M41" s="177">
        <f t="shared" si="2"/>
        <v>0.027495417430428264</v>
      </c>
    </row>
    <row r="42" spans="1:13" ht="15" customHeight="1">
      <c r="A42" s="122" t="s">
        <v>550</v>
      </c>
      <c r="B42" s="123">
        <v>20419026809</v>
      </c>
      <c r="C42" s="31">
        <v>2011</v>
      </c>
      <c r="D42" s="123" t="s">
        <v>13</v>
      </c>
      <c r="E42" s="123" t="s">
        <v>9</v>
      </c>
      <c r="F42" s="136" t="s">
        <v>285</v>
      </c>
      <c r="G42" s="137" t="s">
        <v>415</v>
      </c>
      <c r="H42" s="131" t="s">
        <v>511</v>
      </c>
      <c r="I42" s="78">
        <f t="shared" si="0"/>
        <v>23.73233461089818</v>
      </c>
      <c r="J42" s="122">
        <v>30</v>
      </c>
      <c r="K42" s="178">
        <v>3.54</v>
      </c>
      <c r="L42" s="186">
        <f t="shared" si="1"/>
        <v>20.192334610898182</v>
      </c>
      <c r="M42" s="177">
        <f t="shared" si="2"/>
        <v>0.004999166805532411</v>
      </c>
    </row>
    <row r="43" spans="1:13" ht="15" customHeight="1">
      <c r="A43" s="122" t="s">
        <v>551</v>
      </c>
      <c r="B43" s="123">
        <v>20419026809</v>
      </c>
      <c r="C43" s="31">
        <v>2011</v>
      </c>
      <c r="D43" s="123" t="s">
        <v>13</v>
      </c>
      <c r="E43" s="123" t="s">
        <v>9</v>
      </c>
      <c r="F43" s="138" t="s">
        <v>285</v>
      </c>
      <c r="G43" s="126" t="s">
        <v>404</v>
      </c>
      <c r="H43" s="124" t="s">
        <v>470</v>
      </c>
      <c r="I43" s="78">
        <f t="shared" si="0"/>
        <v>87.67472754540911</v>
      </c>
      <c r="J43" s="122">
        <v>125</v>
      </c>
      <c r="K43" s="178">
        <v>3.54</v>
      </c>
      <c r="L43" s="186">
        <f t="shared" si="1"/>
        <v>84.1347275454091</v>
      </c>
      <c r="M43" s="177">
        <f t="shared" si="2"/>
        <v>0.02082986168971838</v>
      </c>
    </row>
    <row r="44" spans="1:13" ht="15" customHeight="1">
      <c r="A44" s="122" t="s">
        <v>548</v>
      </c>
      <c r="B44" s="123">
        <v>20419026809</v>
      </c>
      <c r="C44" s="31">
        <v>2011</v>
      </c>
      <c r="D44" s="123" t="s">
        <v>13</v>
      </c>
      <c r="E44" s="123" t="s">
        <v>9</v>
      </c>
      <c r="F44" s="125" t="s">
        <v>285</v>
      </c>
      <c r="G44" s="127" t="s">
        <v>221</v>
      </c>
      <c r="H44" s="124" t="s">
        <v>359</v>
      </c>
      <c r="I44" s="78">
        <f t="shared" si="0"/>
        <v>23.73233461089818</v>
      </c>
      <c r="J44" s="122">
        <v>30</v>
      </c>
      <c r="K44" s="178">
        <v>3.54</v>
      </c>
      <c r="L44" s="186">
        <f t="shared" si="1"/>
        <v>20.192334610898182</v>
      </c>
      <c r="M44" s="177">
        <f t="shared" si="2"/>
        <v>0.004999166805532411</v>
      </c>
    </row>
    <row r="45" spans="1:13" ht="15" customHeight="1">
      <c r="A45" s="122" t="s">
        <v>549</v>
      </c>
      <c r="B45" s="123">
        <v>20419026809</v>
      </c>
      <c r="C45" s="31">
        <v>2011</v>
      </c>
      <c r="D45" s="123" t="s">
        <v>13</v>
      </c>
      <c r="E45" s="123" t="s">
        <v>9</v>
      </c>
      <c r="F45" s="125" t="s">
        <v>285</v>
      </c>
      <c r="G45" s="127" t="s">
        <v>343</v>
      </c>
      <c r="H45" s="124" t="s">
        <v>360</v>
      </c>
      <c r="I45" s="78">
        <f t="shared" si="0"/>
        <v>23.73233461089818</v>
      </c>
      <c r="J45" s="122">
        <v>30</v>
      </c>
      <c r="K45" s="178">
        <v>3.54</v>
      </c>
      <c r="L45" s="186">
        <f t="shared" si="1"/>
        <v>20.192334610898182</v>
      </c>
      <c r="M45" s="177">
        <f t="shared" si="2"/>
        <v>0.004999166805532411</v>
      </c>
    </row>
    <row r="46" spans="1:13" ht="15" customHeight="1">
      <c r="A46" s="122" t="s">
        <v>550</v>
      </c>
      <c r="B46" s="123">
        <v>20419026809</v>
      </c>
      <c r="C46" s="31">
        <v>2011</v>
      </c>
      <c r="D46" s="123" t="s">
        <v>13</v>
      </c>
      <c r="E46" s="123" t="s">
        <v>9</v>
      </c>
      <c r="F46" s="125" t="s">
        <v>285</v>
      </c>
      <c r="G46" s="127" t="s">
        <v>344</v>
      </c>
      <c r="H46" s="124" t="s">
        <v>360</v>
      </c>
      <c r="I46" s="78">
        <f t="shared" si="0"/>
        <v>23.73233461089818</v>
      </c>
      <c r="J46" s="122">
        <v>30</v>
      </c>
      <c r="K46" s="178">
        <v>3.54</v>
      </c>
      <c r="L46" s="186">
        <f t="shared" si="1"/>
        <v>20.192334610898182</v>
      </c>
      <c r="M46" s="177">
        <f t="shared" si="2"/>
        <v>0.004999166805532411</v>
      </c>
    </row>
    <row r="47" spans="1:13" ht="15" customHeight="1">
      <c r="A47" s="122" t="s">
        <v>551</v>
      </c>
      <c r="B47" s="123">
        <v>20419026809</v>
      </c>
      <c r="C47" s="31">
        <v>2011</v>
      </c>
      <c r="D47" s="123" t="s">
        <v>13</v>
      </c>
      <c r="E47" s="123" t="s">
        <v>9</v>
      </c>
      <c r="F47" s="125" t="s">
        <v>285</v>
      </c>
      <c r="G47" s="127" t="s">
        <v>222</v>
      </c>
      <c r="H47" s="124" t="s">
        <v>360</v>
      </c>
      <c r="I47" s="78">
        <f t="shared" si="0"/>
        <v>23.73233461089818</v>
      </c>
      <c r="J47" s="122">
        <v>30</v>
      </c>
      <c r="K47" s="178">
        <v>3.54</v>
      </c>
      <c r="L47" s="186">
        <f t="shared" si="1"/>
        <v>20.192334610898182</v>
      </c>
      <c r="M47" s="177">
        <f t="shared" si="2"/>
        <v>0.004999166805532411</v>
      </c>
    </row>
    <row r="48" spans="1:13" ht="15" customHeight="1">
      <c r="A48" s="122" t="s">
        <v>555</v>
      </c>
      <c r="B48" s="123">
        <v>20419026809</v>
      </c>
      <c r="C48" s="31">
        <v>2011</v>
      </c>
      <c r="D48" s="123" t="s">
        <v>13</v>
      </c>
      <c r="E48" s="123" t="s">
        <v>9</v>
      </c>
      <c r="F48" s="125" t="s">
        <v>285</v>
      </c>
      <c r="G48" s="124" t="s">
        <v>224</v>
      </c>
      <c r="H48" s="124" t="s">
        <v>223</v>
      </c>
      <c r="I48" s="78">
        <f t="shared" si="0"/>
        <v>23.73233461089818</v>
      </c>
      <c r="J48" s="122">
        <v>30</v>
      </c>
      <c r="K48" s="178">
        <v>3.54</v>
      </c>
      <c r="L48" s="186">
        <f t="shared" si="1"/>
        <v>20.192334610898182</v>
      </c>
      <c r="M48" s="177">
        <f t="shared" si="2"/>
        <v>0.004999166805532411</v>
      </c>
    </row>
    <row r="49" spans="1:13" ht="15" customHeight="1">
      <c r="A49" s="122" t="s">
        <v>556</v>
      </c>
      <c r="B49" s="123">
        <v>20419026809</v>
      </c>
      <c r="C49" s="31">
        <v>2011</v>
      </c>
      <c r="D49" s="123" t="s">
        <v>13</v>
      </c>
      <c r="E49" s="122" t="s">
        <v>9</v>
      </c>
      <c r="F49" s="125" t="s">
        <v>285</v>
      </c>
      <c r="G49" s="124" t="s">
        <v>225</v>
      </c>
      <c r="H49" s="124" t="s">
        <v>223</v>
      </c>
      <c r="I49" s="78">
        <f t="shared" si="0"/>
        <v>23.73233461089818</v>
      </c>
      <c r="J49" s="122">
        <v>30</v>
      </c>
      <c r="K49" s="178">
        <v>3.54</v>
      </c>
      <c r="L49" s="186">
        <f t="shared" si="1"/>
        <v>20.192334610898182</v>
      </c>
      <c r="M49" s="177">
        <f t="shared" si="2"/>
        <v>0.004999166805532411</v>
      </c>
    </row>
    <row r="50" spans="1:13" ht="15" customHeight="1">
      <c r="A50" s="122" t="s">
        <v>557</v>
      </c>
      <c r="B50" s="123">
        <v>20419026809</v>
      </c>
      <c r="C50" s="31">
        <v>2011</v>
      </c>
      <c r="D50" s="123" t="s">
        <v>13</v>
      </c>
      <c r="E50" s="123" t="s">
        <v>9</v>
      </c>
      <c r="F50" s="125" t="s">
        <v>285</v>
      </c>
      <c r="G50" s="124" t="s">
        <v>226</v>
      </c>
      <c r="H50" s="124" t="s">
        <v>223</v>
      </c>
      <c r="I50" s="78">
        <f t="shared" si="0"/>
        <v>23.73233461089818</v>
      </c>
      <c r="J50" s="122">
        <v>30</v>
      </c>
      <c r="K50" s="178">
        <v>3.54</v>
      </c>
      <c r="L50" s="186">
        <f t="shared" si="1"/>
        <v>20.192334610898182</v>
      </c>
      <c r="M50" s="177">
        <f t="shared" si="2"/>
        <v>0.004999166805532411</v>
      </c>
    </row>
    <row r="51" spans="1:13" ht="15" customHeight="1">
      <c r="A51" s="122" t="s">
        <v>562</v>
      </c>
      <c r="B51" s="123">
        <v>20419026809</v>
      </c>
      <c r="C51" s="31">
        <v>2011</v>
      </c>
      <c r="D51" s="123" t="s">
        <v>13</v>
      </c>
      <c r="E51" s="123" t="s">
        <v>9</v>
      </c>
      <c r="F51" s="124" t="s">
        <v>290</v>
      </c>
      <c r="G51" s="124" t="s">
        <v>345</v>
      </c>
      <c r="H51" s="125" t="s">
        <v>264</v>
      </c>
      <c r="I51" s="78">
        <f t="shared" si="0"/>
        <v>23.73233461089818</v>
      </c>
      <c r="J51" s="122">
        <v>30</v>
      </c>
      <c r="K51" s="178">
        <v>3.54</v>
      </c>
      <c r="L51" s="186">
        <f t="shared" si="1"/>
        <v>20.192334610898182</v>
      </c>
      <c r="M51" s="177">
        <f t="shared" si="2"/>
        <v>0.004999166805532411</v>
      </c>
    </row>
    <row r="52" spans="1:13" ht="15" customHeight="1">
      <c r="A52" s="122" t="s">
        <v>563</v>
      </c>
      <c r="B52" s="123">
        <v>20419026809</v>
      </c>
      <c r="C52" s="31">
        <v>2011</v>
      </c>
      <c r="D52" s="123" t="s">
        <v>13</v>
      </c>
      <c r="E52" s="123" t="s">
        <v>9</v>
      </c>
      <c r="F52" s="124" t="s">
        <v>316</v>
      </c>
      <c r="G52" s="124" t="s">
        <v>227</v>
      </c>
      <c r="H52" s="125" t="s">
        <v>267</v>
      </c>
      <c r="I52" s="78">
        <f t="shared" si="0"/>
        <v>43.924669221796364</v>
      </c>
      <c r="J52" s="122">
        <v>60</v>
      </c>
      <c r="K52" s="178">
        <v>3.54</v>
      </c>
      <c r="L52" s="186">
        <f t="shared" si="1"/>
        <v>40.384669221796365</v>
      </c>
      <c r="M52" s="177">
        <f t="shared" si="2"/>
        <v>0.009998333611064822</v>
      </c>
    </row>
    <row r="53" spans="1:13" ht="15" customHeight="1">
      <c r="A53" s="122" t="s">
        <v>564</v>
      </c>
      <c r="B53" s="123">
        <v>20419026809</v>
      </c>
      <c r="C53" s="31">
        <v>2011</v>
      </c>
      <c r="D53" s="123" t="s">
        <v>13</v>
      </c>
      <c r="E53" s="123" t="s">
        <v>9</v>
      </c>
      <c r="F53" s="124" t="s">
        <v>325</v>
      </c>
      <c r="G53" s="124" t="s">
        <v>228</v>
      </c>
      <c r="H53" s="125" t="s">
        <v>265</v>
      </c>
      <c r="I53" s="78">
        <f t="shared" si="0"/>
        <v>43.924669221796364</v>
      </c>
      <c r="J53" s="122">
        <v>60</v>
      </c>
      <c r="K53" s="178">
        <v>3.54</v>
      </c>
      <c r="L53" s="186">
        <f t="shared" si="1"/>
        <v>40.384669221796365</v>
      </c>
      <c r="M53" s="177">
        <f t="shared" si="2"/>
        <v>0.009998333611064822</v>
      </c>
    </row>
    <row r="54" spans="1:13" ht="15" customHeight="1">
      <c r="A54" s="116" t="s">
        <v>566</v>
      </c>
      <c r="B54" s="123">
        <v>20419026809</v>
      </c>
      <c r="C54" s="31">
        <v>2011</v>
      </c>
      <c r="D54" s="123" t="s">
        <v>13</v>
      </c>
      <c r="E54" s="123" t="s">
        <v>9</v>
      </c>
      <c r="F54" s="124" t="s">
        <v>325</v>
      </c>
      <c r="G54" s="124" t="s">
        <v>635</v>
      </c>
      <c r="H54" s="124" t="s">
        <v>286</v>
      </c>
      <c r="I54" s="78">
        <f t="shared" si="0"/>
        <v>23.73233461089818</v>
      </c>
      <c r="J54" s="122">
        <v>30</v>
      </c>
      <c r="K54" s="178">
        <v>3.54</v>
      </c>
      <c r="L54" s="186">
        <f t="shared" si="1"/>
        <v>20.192334610898182</v>
      </c>
      <c r="M54" s="177">
        <f t="shared" si="2"/>
        <v>0.004999166805532411</v>
      </c>
    </row>
    <row r="55" spans="1:13" ht="15" customHeight="1">
      <c r="A55" s="122" t="s">
        <v>565</v>
      </c>
      <c r="B55" s="123">
        <v>20419026809</v>
      </c>
      <c r="C55" s="31">
        <v>2011</v>
      </c>
      <c r="D55" s="123" t="s">
        <v>13</v>
      </c>
      <c r="E55" s="123" t="s">
        <v>9</v>
      </c>
      <c r="F55" s="139" t="s">
        <v>188</v>
      </c>
      <c r="G55" s="124" t="s">
        <v>239</v>
      </c>
      <c r="H55" s="124" t="s">
        <v>268</v>
      </c>
      <c r="I55" s="78">
        <f t="shared" si="0"/>
        <v>43.924669221796364</v>
      </c>
      <c r="J55" s="122">
        <v>60</v>
      </c>
      <c r="K55" s="178">
        <v>3.54</v>
      </c>
      <c r="L55" s="186">
        <f t="shared" si="1"/>
        <v>40.384669221796365</v>
      </c>
      <c r="M55" s="177">
        <f t="shared" si="2"/>
        <v>0.009998333611064822</v>
      </c>
    </row>
    <row r="56" spans="1:13" ht="15" customHeight="1">
      <c r="A56" s="122" t="s">
        <v>560</v>
      </c>
      <c r="B56" s="123">
        <v>20419026809</v>
      </c>
      <c r="C56" s="31">
        <v>2011</v>
      </c>
      <c r="D56" s="123" t="s">
        <v>13</v>
      </c>
      <c r="E56" s="123" t="s">
        <v>9</v>
      </c>
      <c r="F56" s="139" t="s">
        <v>188</v>
      </c>
      <c r="G56" s="124" t="s">
        <v>346</v>
      </c>
      <c r="H56" s="124" t="s">
        <v>361</v>
      </c>
      <c r="I56" s="78">
        <f t="shared" si="0"/>
        <v>3.54</v>
      </c>
      <c r="J56" s="122">
        <v>0</v>
      </c>
      <c r="K56" s="178">
        <v>3.54</v>
      </c>
      <c r="L56" s="186">
        <f t="shared" si="1"/>
        <v>0</v>
      </c>
      <c r="M56" s="177">
        <f t="shared" si="2"/>
        <v>0</v>
      </c>
    </row>
    <row r="57" spans="1:13" ht="15" customHeight="1">
      <c r="A57" s="122" t="s">
        <v>558</v>
      </c>
      <c r="B57" s="123">
        <v>20419026809</v>
      </c>
      <c r="C57" s="31">
        <v>2011</v>
      </c>
      <c r="D57" s="123" t="s">
        <v>13</v>
      </c>
      <c r="E57" s="123" t="s">
        <v>9</v>
      </c>
      <c r="F57" s="139" t="s">
        <v>188</v>
      </c>
      <c r="G57" s="124" t="s">
        <v>347</v>
      </c>
      <c r="H57" s="124" t="s">
        <v>361</v>
      </c>
      <c r="I57" s="78">
        <f t="shared" si="0"/>
        <v>3.54</v>
      </c>
      <c r="J57" s="122">
        <v>0</v>
      </c>
      <c r="K57" s="178">
        <v>3.54</v>
      </c>
      <c r="L57" s="186">
        <f t="shared" si="1"/>
        <v>0</v>
      </c>
      <c r="M57" s="177">
        <f t="shared" si="2"/>
        <v>0</v>
      </c>
    </row>
    <row r="58" spans="1:13" ht="15" customHeight="1">
      <c r="A58" s="122" t="s">
        <v>559</v>
      </c>
      <c r="B58" s="123">
        <v>20419026809</v>
      </c>
      <c r="C58" s="31">
        <v>2011</v>
      </c>
      <c r="D58" s="123" t="s">
        <v>13</v>
      </c>
      <c r="E58" s="123" t="s">
        <v>9</v>
      </c>
      <c r="F58" s="139" t="s">
        <v>188</v>
      </c>
      <c r="G58" s="124" t="s">
        <v>348</v>
      </c>
      <c r="H58" s="124" t="s">
        <v>361</v>
      </c>
      <c r="I58" s="78">
        <f t="shared" si="0"/>
        <v>3.54</v>
      </c>
      <c r="J58" s="122">
        <v>0</v>
      </c>
      <c r="K58" s="178">
        <v>3.54</v>
      </c>
      <c r="L58" s="186">
        <f t="shared" si="1"/>
        <v>0</v>
      </c>
      <c r="M58" s="177">
        <f t="shared" si="2"/>
        <v>0</v>
      </c>
    </row>
    <row r="59" spans="1:13" ht="15" customHeight="1">
      <c r="A59" s="122" t="s">
        <v>567</v>
      </c>
      <c r="B59" s="123">
        <v>20419026809</v>
      </c>
      <c r="C59" s="31">
        <v>2011</v>
      </c>
      <c r="D59" s="123" t="s">
        <v>13</v>
      </c>
      <c r="E59" s="123" t="s">
        <v>9</v>
      </c>
      <c r="F59" s="131" t="s">
        <v>296</v>
      </c>
      <c r="G59" s="140" t="s">
        <v>370</v>
      </c>
      <c r="H59" s="124" t="s">
        <v>362</v>
      </c>
      <c r="I59" s="78">
        <f t="shared" si="0"/>
        <v>43.924669221796364</v>
      </c>
      <c r="J59" s="122">
        <v>60</v>
      </c>
      <c r="K59" s="178">
        <v>3.54</v>
      </c>
      <c r="L59" s="186">
        <f t="shared" si="1"/>
        <v>40.384669221796365</v>
      </c>
      <c r="M59" s="177">
        <f t="shared" si="2"/>
        <v>0.009998333611064822</v>
      </c>
    </row>
    <row r="60" spans="1:13" ht="15" customHeight="1">
      <c r="A60" s="122" t="s">
        <v>568</v>
      </c>
      <c r="B60" s="123">
        <v>20419026809</v>
      </c>
      <c r="C60" s="31">
        <v>2011</v>
      </c>
      <c r="D60" s="123" t="s">
        <v>13</v>
      </c>
      <c r="E60" s="123" t="s">
        <v>9</v>
      </c>
      <c r="F60" s="131" t="s">
        <v>297</v>
      </c>
      <c r="G60" s="140" t="s">
        <v>371</v>
      </c>
      <c r="H60" s="124" t="s">
        <v>362</v>
      </c>
      <c r="I60" s="78">
        <f t="shared" si="0"/>
        <v>43.924669221796364</v>
      </c>
      <c r="J60" s="122">
        <v>60</v>
      </c>
      <c r="K60" s="178">
        <v>3.54</v>
      </c>
      <c r="L60" s="186">
        <f t="shared" si="1"/>
        <v>40.384669221796365</v>
      </c>
      <c r="M60" s="177">
        <f t="shared" si="2"/>
        <v>0.009998333611064822</v>
      </c>
    </row>
    <row r="61" spans="1:13" ht="15" customHeight="1">
      <c r="A61" s="122" t="s">
        <v>569</v>
      </c>
      <c r="B61" s="123">
        <v>20419026809</v>
      </c>
      <c r="C61" s="31">
        <v>2011</v>
      </c>
      <c r="D61" s="123" t="s">
        <v>13</v>
      </c>
      <c r="E61" s="123" t="s">
        <v>9</v>
      </c>
      <c r="F61" s="131" t="s">
        <v>298</v>
      </c>
      <c r="G61" s="140" t="s">
        <v>372</v>
      </c>
      <c r="H61" s="124" t="s">
        <v>362</v>
      </c>
      <c r="I61" s="78">
        <f t="shared" si="0"/>
        <v>43.924669221796364</v>
      </c>
      <c r="J61" s="122">
        <v>60</v>
      </c>
      <c r="K61" s="178">
        <v>3.54</v>
      </c>
      <c r="L61" s="186">
        <f t="shared" si="1"/>
        <v>40.384669221796365</v>
      </c>
      <c r="M61" s="177">
        <f t="shared" si="2"/>
        <v>0.009998333611064822</v>
      </c>
    </row>
    <row r="62" spans="1:13" ht="15" customHeight="1">
      <c r="A62" s="122" t="s">
        <v>570</v>
      </c>
      <c r="B62" s="123">
        <v>20419026809</v>
      </c>
      <c r="C62" s="31">
        <v>2011</v>
      </c>
      <c r="D62" s="123" t="s">
        <v>13</v>
      </c>
      <c r="E62" s="123" t="s">
        <v>9</v>
      </c>
      <c r="F62" s="131" t="s">
        <v>299</v>
      </c>
      <c r="G62" s="140" t="s">
        <v>373</v>
      </c>
      <c r="H62" s="124" t="s">
        <v>362</v>
      </c>
      <c r="I62" s="78">
        <f t="shared" si="0"/>
        <v>43.924669221796364</v>
      </c>
      <c r="J62" s="122">
        <v>60</v>
      </c>
      <c r="K62" s="178">
        <v>3.54</v>
      </c>
      <c r="L62" s="186">
        <f t="shared" si="1"/>
        <v>40.384669221796365</v>
      </c>
      <c r="M62" s="177">
        <f t="shared" si="2"/>
        <v>0.009998333611064822</v>
      </c>
    </row>
    <row r="63" spans="1:13" ht="15" customHeight="1">
      <c r="A63" s="122" t="s">
        <v>571</v>
      </c>
      <c r="B63" s="123">
        <v>20419026809</v>
      </c>
      <c r="C63" s="31">
        <v>2011</v>
      </c>
      <c r="D63" s="123" t="s">
        <v>13</v>
      </c>
      <c r="E63" s="123" t="s">
        <v>9</v>
      </c>
      <c r="F63" s="131" t="s">
        <v>300</v>
      </c>
      <c r="G63" s="140" t="s">
        <v>374</v>
      </c>
      <c r="H63" s="124" t="s">
        <v>362</v>
      </c>
      <c r="I63" s="78">
        <f t="shared" si="0"/>
        <v>43.924669221796364</v>
      </c>
      <c r="J63" s="122">
        <v>60</v>
      </c>
      <c r="K63" s="178">
        <v>3.54</v>
      </c>
      <c r="L63" s="186">
        <f t="shared" si="1"/>
        <v>40.384669221796365</v>
      </c>
      <c r="M63" s="177">
        <f t="shared" si="2"/>
        <v>0.009998333611064822</v>
      </c>
    </row>
    <row r="64" spans="1:13" ht="15" customHeight="1">
      <c r="A64" s="122" t="s">
        <v>572</v>
      </c>
      <c r="B64" s="123">
        <v>20419026809</v>
      </c>
      <c r="C64" s="31">
        <v>2011</v>
      </c>
      <c r="D64" s="123" t="s">
        <v>13</v>
      </c>
      <c r="E64" s="123" t="s">
        <v>9</v>
      </c>
      <c r="F64" s="131" t="s">
        <v>301</v>
      </c>
      <c r="G64" s="141" t="s">
        <v>375</v>
      </c>
      <c r="H64" s="124" t="s">
        <v>362</v>
      </c>
      <c r="I64" s="78">
        <f t="shared" si="0"/>
        <v>43.924669221796364</v>
      </c>
      <c r="J64" s="122">
        <v>60</v>
      </c>
      <c r="K64" s="178">
        <v>3.54</v>
      </c>
      <c r="L64" s="186">
        <f t="shared" si="1"/>
        <v>40.384669221796365</v>
      </c>
      <c r="M64" s="177">
        <f t="shared" si="2"/>
        <v>0.009998333611064822</v>
      </c>
    </row>
    <row r="65" spans="1:13" ht="15" customHeight="1">
      <c r="A65" s="122" t="s">
        <v>573</v>
      </c>
      <c r="B65" s="123">
        <v>20419026809</v>
      </c>
      <c r="C65" s="31">
        <v>2011</v>
      </c>
      <c r="D65" s="123" t="s">
        <v>13</v>
      </c>
      <c r="E65" s="123" t="s">
        <v>9</v>
      </c>
      <c r="F65" s="131" t="s">
        <v>302</v>
      </c>
      <c r="G65" s="140" t="s">
        <v>376</v>
      </c>
      <c r="H65" s="124" t="s">
        <v>362</v>
      </c>
      <c r="I65" s="78">
        <f t="shared" si="0"/>
        <v>43.924669221796364</v>
      </c>
      <c r="J65" s="122">
        <v>60</v>
      </c>
      <c r="K65" s="178">
        <v>3.54</v>
      </c>
      <c r="L65" s="186">
        <f t="shared" si="1"/>
        <v>40.384669221796365</v>
      </c>
      <c r="M65" s="177">
        <f t="shared" si="2"/>
        <v>0.009998333611064822</v>
      </c>
    </row>
    <row r="66" spans="1:13" ht="15" customHeight="1">
      <c r="A66" s="122" t="s">
        <v>574</v>
      </c>
      <c r="B66" s="123">
        <v>20419026809</v>
      </c>
      <c r="C66" s="31">
        <v>2011</v>
      </c>
      <c r="D66" s="123" t="s">
        <v>13</v>
      </c>
      <c r="E66" s="123" t="s">
        <v>9</v>
      </c>
      <c r="F66" s="131" t="s">
        <v>303</v>
      </c>
      <c r="G66" s="140" t="s">
        <v>377</v>
      </c>
      <c r="H66" s="124" t="s">
        <v>362</v>
      </c>
      <c r="I66" s="78">
        <f t="shared" si="0"/>
        <v>43.924669221796364</v>
      </c>
      <c r="J66" s="122">
        <v>60</v>
      </c>
      <c r="K66" s="178">
        <v>3.54</v>
      </c>
      <c r="L66" s="186">
        <f t="shared" si="1"/>
        <v>40.384669221796365</v>
      </c>
      <c r="M66" s="177">
        <f t="shared" si="2"/>
        <v>0.009998333611064822</v>
      </c>
    </row>
    <row r="67" spans="1:13" ht="15" customHeight="1">
      <c r="A67" s="122" t="s">
        <v>575</v>
      </c>
      <c r="B67" s="123">
        <v>20419026809</v>
      </c>
      <c r="C67" s="31">
        <v>2011</v>
      </c>
      <c r="D67" s="123" t="s">
        <v>13</v>
      </c>
      <c r="E67" s="123" t="s">
        <v>9</v>
      </c>
      <c r="F67" s="131" t="s">
        <v>304</v>
      </c>
      <c r="G67" s="140" t="s">
        <v>378</v>
      </c>
      <c r="H67" s="124" t="s">
        <v>362</v>
      </c>
      <c r="I67" s="78">
        <f t="shared" si="0"/>
        <v>43.924669221796364</v>
      </c>
      <c r="J67" s="122">
        <v>60</v>
      </c>
      <c r="K67" s="178">
        <v>3.54</v>
      </c>
      <c r="L67" s="186">
        <f t="shared" si="1"/>
        <v>40.384669221796365</v>
      </c>
      <c r="M67" s="177">
        <f t="shared" si="2"/>
        <v>0.009998333611064822</v>
      </c>
    </row>
    <row r="68" spans="1:13" ht="15" customHeight="1">
      <c r="A68" s="122" t="s">
        <v>576</v>
      </c>
      <c r="B68" s="123">
        <v>20419026809</v>
      </c>
      <c r="C68" s="31">
        <v>2011</v>
      </c>
      <c r="D68" s="123" t="s">
        <v>13</v>
      </c>
      <c r="E68" s="123" t="s">
        <v>9</v>
      </c>
      <c r="F68" s="131" t="s">
        <v>305</v>
      </c>
      <c r="G68" s="140" t="s">
        <v>379</v>
      </c>
      <c r="H68" s="124" t="s">
        <v>362</v>
      </c>
      <c r="I68" s="78">
        <f aca="true" t="shared" si="3" ref="I68:I92">+K68+L68</f>
        <v>43.924669221796364</v>
      </c>
      <c r="J68" s="122">
        <v>60</v>
      </c>
      <c r="K68" s="178">
        <v>3.54</v>
      </c>
      <c r="L68" s="186">
        <f aca="true" t="shared" si="4" ref="L68:L92">+M68*$L$93</f>
        <v>40.384669221796365</v>
      </c>
      <c r="M68" s="177">
        <f aca="true" t="shared" si="5" ref="M68:M92">+J68/$J$93</f>
        <v>0.009998333611064822</v>
      </c>
    </row>
    <row r="69" spans="1:13" ht="15" customHeight="1">
      <c r="A69" s="122" t="s">
        <v>577</v>
      </c>
      <c r="B69" s="123">
        <v>20419026809</v>
      </c>
      <c r="C69" s="31">
        <v>2011</v>
      </c>
      <c r="D69" s="123" t="s">
        <v>13</v>
      </c>
      <c r="E69" s="123" t="s">
        <v>9</v>
      </c>
      <c r="F69" s="131" t="s">
        <v>306</v>
      </c>
      <c r="G69" s="140" t="s">
        <v>380</v>
      </c>
      <c r="H69" s="124" t="s">
        <v>362</v>
      </c>
      <c r="I69" s="78">
        <f t="shared" si="3"/>
        <v>43.924669221796364</v>
      </c>
      <c r="J69" s="122">
        <v>60</v>
      </c>
      <c r="K69" s="178">
        <v>3.54</v>
      </c>
      <c r="L69" s="186">
        <f t="shared" si="4"/>
        <v>40.384669221796365</v>
      </c>
      <c r="M69" s="177">
        <f t="shared" si="5"/>
        <v>0.009998333611064822</v>
      </c>
    </row>
    <row r="70" spans="1:13" ht="15" customHeight="1">
      <c r="A70" s="122" t="s">
        <v>578</v>
      </c>
      <c r="B70" s="123">
        <v>20419026809</v>
      </c>
      <c r="C70" s="31">
        <v>2011</v>
      </c>
      <c r="D70" s="123" t="s">
        <v>13</v>
      </c>
      <c r="E70" s="123" t="s">
        <v>9</v>
      </c>
      <c r="F70" s="131" t="s">
        <v>307</v>
      </c>
      <c r="G70" s="140" t="s">
        <v>381</v>
      </c>
      <c r="H70" s="124" t="s">
        <v>362</v>
      </c>
      <c r="I70" s="78">
        <f t="shared" si="3"/>
        <v>43.924669221796364</v>
      </c>
      <c r="J70" s="122">
        <v>60</v>
      </c>
      <c r="K70" s="178">
        <v>3.54</v>
      </c>
      <c r="L70" s="186">
        <f t="shared" si="4"/>
        <v>40.384669221796365</v>
      </c>
      <c r="M70" s="177">
        <f t="shared" si="5"/>
        <v>0.009998333611064822</v>
      </c>
    </row>
    <row r="71" spans="1:13" ht="15" customHeight="1">
      <c r="A71" s="122" t="s">
        <v>579</v>
      </c>
      <c r="B71" s="123">
        <v>20419026809</v>
      </c>
      <c r="C71" s="31">
        <v>2011</v>
      </c>
      <c r="D71" s="123" t="s">
        <v>13</v>
      </c>
      <c r="E71" s="123" t="s">
        <v>9</v>
      </c>
      <c r="F71" s="131" t="s">
        <v>308</v>
      </c>
      <c r="G71" s="140" t="s">
        <v>382</v>
      </c>
      <c r="H71" s="124" t="s">
        <v>362</v>
      </c>
      <c r="I71" s="78">
        <f t="shared" si="3"/>
        <v>43.924669221796364</v>
      </c>
      <c r="J71" s="122">
        <v>60</v>
      </c>
      <c r="K71" s="178">
        <v>3.54</v>
      </c>
      <c r="L71" s="186">
        <f t="shared" si="4"/>
        <v>40.384669221796365</v>
      </c>
      <c r="M71" s="177">
        <f t="shared" si="5"/>
        <v>0.009998333611064822</v>
      </c>
    </row>
    <row r="72" spans="1:13" ht="15" customHeight="1">
      <c r="A72" s="122" t="s">
        <v>580</v>
      </c>
      <c r="B72" s="123">
        <v>20419026809</v>
      </c>
      <c r="C72" s="31">
        <v>2011</v>
      </c>
      <c r="D72" s="123" t="s">
        <v>13</v>
      </c>
      <c r="E72" s="123" t="s">
        <v>9</v>
      </c>
      <c r="F72" s="131" t="s">
        <v>309</v>
      </c>
      <c r="G72" s="140" t="s">
        <v>383</v>
      </c>
      <c r="H72" s="124" t="s">
        <v>362</v>
      </c>
      <c r="I72" s="78">
        <f t="shared" si="3"/>
        <v>43.924669221796364</v>
      </c>
      <c r="J72" s="122">
        <v>60</v>
      </c>
      <c r="K72" s="178">
        <v>3.54</v>
      </c>
      <c r="L72" s="186">
        <f t="shared" si="4"/>
        <v>40.384669221796365</v>
      </c>
      <c r="M72" s="177">
        <f t="shared" si="5"/>
        <v>0.009998333611064822</v>
      </c>
    </row>
    <row r="73" spans="1:13" ht="15" customHeight="1">
      <c r="A73" s="122" t="s">
        <v>581</v>
      </c>
      <c r="B73" s="123">
        <v>20419026809</v>
      </c>
      <c r="C73" s="31">
        <v>2011</v>
      </c>
      <c r="D73" s="123" t="s">
        <v>13</v>
      </c>
      <c r="E73" s="123" t="s">
        <v>9</v>
      </c>
      <c r="F73" s="131" t="s">
        <v>310</v>
      </c>
      <c r="G73" s="140" t="s">
        <v>384</v>
      </c>
      <c r="H73" s="124" t="s">
        <v>362</v>
      </c>
      <c r="I73" s="78">
        <f t="shared" si="3"/>
        <v>43.924669221796364</v>
      </c>
      <c r="J73" s="122">
        <v>60</v>
      </c>
      <c r="K73" s="178">
        <v>3.54</v>
      </c>
      <c r="L73" s="186">
        <f t="shared" si="4"/>
        <v>40.384669221796365</v>
      </c>
      <c r="M73" s="177">
        <f t="shared" si="5"/>
        <v>0.009998333611064822</v>
      </c>
    </row>
    <row r="74" spans="1:13" ht="15" customHeight="1">
      <c r="A74" s="122" t="s">
        <v>582</v>
      </c>
      <c r="B74" s="123">
        <v>20419026809</v>
      </c>
      <c r="C74" s="31">
        <v>2011</v>
      </c>
      <c r="D74" s="123" t="s">
        <v>13</v>
      </c>
      <c r="E74" s="123" t="s">
        <v>9</v>
      </c>
      <c r="F74" s="131" t="s">
        <v>311</v>
      </c>
      <c r="G74" s="140" t="s">
        <v>385</v>
      </c>
      <c r="H74" s="124" t="s">
        <v>362</v>
      </c>
      <c r="I74" s="78">
        <f t="shared" si="3"/>
        <v>43.924669221796364</v>
      </c>
      <c r="J74" s="122">
        <v>60</v>
      </c>
      <c r="K74" s="178">
        <v>3.54</v>
      </c>
      <c r="L74" s="186">
        <f t="shared" si="4"/>
        <v>40.384669221796365</v>
      </c>
      <c r="M74" s="177">
        <f t="shared" si="5"/>
        <v>0.009998333611064822</v>
      </c>
    </row>
    <row r="75" spans="1:13" ht="15" customHeight="1">
      <c r="A75" s="122" t="s">
        <v>583</v>
      </c>
      <c r="B75" s="123">
        <v>20419026809</v>
      </c>
      <c r="C75" s="31">
        <v>2011</v>
      </c>
      <c r="D75" s="123" t="s">
        <v>13</v>
      </c>
      <c r="E75" s="123" t="s">
        <v>9</v>
      </c>
      <c r="F75" s="131" t="s">
        <v>315</v>
      </c>
      <c r="G75" s="141" t="s">
        <v>386</v>
      </c>
      <c r="H75" s="124" t="s">
        <v>362</v>
      </c>
      <c r="I75" s="78">
        <f t="shared" si="3"/>
        <v>43.924669221796364</v>
      </c>
      <c r="J75" s="122">
        <v>60</v>
      </c>
      <c r="K75" s="178">
        <v>3.54</v>
      </c>
      <c r="L75" s="186">
        <f t="shared" si="4"/>
        <v>40.384669221796365</v>
      </c>
      <c r="M75" s="177">
        <f t="shared" si="5"/>
        <v>0.009998333611064822</v>
      </c>
    </row>
    <row r="76" spans="1:13" ht="15" customHeight="1">
      <c r="A76" s="122" t="s">
        <v>584</v>
      </c>
      <c r="B76" s="123">
        <v>20419026809</v>
      </c>
      <c r="C76" s="31">
        <v>2011</v>
      </c>
      <c r="D76" s="123" t="s">
        <v>13</v>
      </c>
      <c r="E76" s="123" t="s">
        <v>9</v>
      </c>
      <c r="F76" s="131" t="s">
        <v>312</v>
      </c>
      <c r="G76" s="140" t="s">
        <v>387</v>
      </c>
      <c r="H76" s="124" t="s">
        <v>362</v>
      </c>
      <c r="I76" s="78">
        <f t="shared" si="3"/>
        <v>43.924669221796364</v>
      </c>
      <c r="J76" s="122">
        <v>60</v>
      </c>
      <c r="K76" s="178">
        <v>3.54</v>
      </c>
      <c r="L76" s="186">
        <f t="shared" si="4"/>
        <v>40.384669221796365</v>
      </c>
      <c r="M76" s="177">
        <f t="shared" si="5"/>
        <v>0.009998333611064822</v>
      </c>
    </row>
    <row r="77" spans="1:13" ht="15" customHeight="1">
      <c r="A77" s="122" t="s">
        <v>585</v>
      </c>
      <c r="B77" s="123">
        <v>20419026809</v>
      </c>
      <c r="C77" s="31">
        <v>2011</v>
      </c>
      <c r="D77" s="123" t="s">
        <v>13</v>
      </c>
      <c r="E77" s="123" t="s">
        <v>9</v>
      </c>
      <c r="F77" s="131" t="s">
        <v>313</v>
      </c>
      <c r="G77" s="140" t="s">
        <v>388</v>
      </c>
      <c r="H77" s="124" t="s">
        <v>362</v>
      </c>
      <c r="I77" s="78">
        <f t="shared" si="3"/>
        <v>43.924669221796364</v>
      </c>
      <c r="J77" s="122">
        <v>60</v>
      </c>
      <c r="K77" s="178">
        <v>3.54</v>
      </c>
      <c r="L77" s="186">
        <f t="shared" si="4"/>
        <v>40.384669221796365</v>
      </c>
      <c r="M77" s="177">
        <f t="shared" si="5"/>
        <v>0.009998333611064822</v>
      </c>
    </row>
    <row r="78" spans="1:13" ht="15" customHeight="1">
      <c r="A78" s="122" t="s">
        <v>586</v>
      </c>
      <c r="B78" s="123">
        <v>20419026809</v>
      </c>
      <c r="C78" s="31">
        <v>2011</v>
      </c>
      <c r="D78" s="123" t="s">
        <v>13</v>
      </c>
      <c r="E78" s="123" t="s">
        <v>9</v>
      </c>
      <c r="F78" s="131" t="s">
        <v>314</v>
      </c>
      <c r="G78" s="140" t="s">
        <v>389</v>
      </c>
      <c r="H78" s="124" t="s">
        <v>362</v>
      </c>
      <c r="I78" s="78">
        <f t="shared" si="3"/>
        <v>43.924669221796364</v>
      </c>
      <c r="J78" s="122">
        <v>60</v>
      </c>
      <c r="K78" s="178">
        <v>3.54</v>
      </c>
      <c r="L78" s="186">
        <f t="shared" si="4"/>
        <v>40.384669221796365</v>
      </c>
      <c r="M78" s="177">
        <f t="shared" si="5"/>
        <v>0.009998333611064822</v>
      </c>
    </row>
    <row r="79" spans="1:13" ht="15" customHeight="1">
      <c r="A79" s="122" t="s">
        <v>591</v>
      </c>
      <c r="B79" s="123">
        <v>20419026809</v>
      </c>
      <c r="C79" s="31">
        <v>2011</v>
      </c>
      <c r="D79" s="123" t="s">
        <v>13</v>
      </c>
      <c r="E79" s="123" t="s">
        <v>9</v>
      </c>
      <c r="F79" s="124" t="s">
        <v>291</v>
      </c>
      <c r="G79" s="124" t="s">
        <v>235</v>
      </c>
      <c r="H79" s="124" t="s">
        <v>259</v>
      </c>
      <c r="I79" s="78">
        <f t="shared" si="3"/>
        <v>87.67472754540911</v>
      </c>
      <c r="J79" s="122">
        <v>125</v>
      </c>
      <c r="K79" s="178">
        <v>3.54</v>
      </c>
      <c r="L79" s="186">
        <f t="shared" si="4"/>
        <v>84.1347275454091</v>
      </c>
      <c r="M79" s="177">
        <f t="shared" si="5"/>
        <v>0.02082986168971838</v>
      </c>
    </row>
    <row r="80" spans="1:13" ht="15" customHeight="1">
      <c r="A80" s="122" t="s">
        <v>588</v>
      </c>
      <c r="B80" s="123">
        <v>20419026809</v>
      </c>
      <c r="C80" s="31">
        <v>2011</v>
      </c>
      <c r="D80" s="123" t="s">
        <v>13</v>
      </c>
      <c r="E80" s="123" t="s">
        <v>9</v>
      </c>
      <c r="F80" s="124" t="s">
        <v>288</v>
      </c>
      <c r="G80" s="127" t="s">
        <v>349</v>
      </c>
      <c r="H80" s="124" t="s">
        <v>287</v>
      </c>
      <c r="I80" s="78">
        <f t="shared" si="3"/>
        <v>23.73233461089818</v>
      </c>
      <c r="J80" s="122">
        <v>30</v>
      </c>
      <c r="K80" s="178">
        <v>3.54</v>
      </c>
      <c r="L80" s="186">
        <f t="shared" si="4"/>
        <v>20.192334610898182</v>
      </c>
      <c r="M80" s="177">
        <f t="shared" si="5"/>
        <v>0.004999166805532411</v>
      </c>
    </row>
    <row r="81" spans="1:13" ht="15" customHeight="1">
      <c r="A81" s="122" t="s">
        <v>589</v>
      </c>
      <c r="B81" s="123">
        <v>20419026809</v>
      </c>
      <c r="C81" s="31">
        <v>2011</v>
      </c>
      <c r="D81" s="123" t="s">
        <v>13</v>
      </c>
      <c r="E81" s="123" t="s">
        <v>9</v>
      </c>
      <c r="F81" s="124" t="s">
        <v>288</v>
      </c>
      <c r="G81" s="127" t="s">
        <v>319</v>
      </c>
      <c r="H81" s="124" t="s">
        <v>287</v>
      </c>
      <c r="I81" s="78">
        <f t="shared" si="3"/>
        <v>23.73233461089818</v>
      </c>
      <c r="J81" s="122">
        <v>30</v>
      </c>
      <c r="K81" s="178">
        <v>3.54</v>
      </c>
      <c r="L81" s="186">
        <f t="shared" si="4"/>
        <v>20.192334610898182</v>
      </c>
      <c r="M81" s="177">
        <f t="shared" si="5"/>
        <v>0.004999166805532411</v>
      </c>
    </row>
    <row r="82" spans="1:13" ht="15" customHeight="1">
      <c r="A82" s="122" t="s">
        <v>579</v>
      </c>
      <c r="B82" s="123">
        <v>20419026809</v>
      </c>
      <c r="C82" s="31">
        <v>2011</v>
      </c>
      <c r="D82" s="123" t="s">
        <v>13</v>
      </c>
      <c r="E82" s="123" t="s">
        <v>9</v>
      </c>
      <c r="F82" s="124" t="s">
        <v>294</v>
      </c>
      <c r="G82" s="124" t="s">
        <v>273</v>
      </c>
      <c r="H82" s="125" t="s">
        <v>257</v>
      </c>
      <c r="I82" s="78">
        <f t="shared" si="3"/>
        <v>64.11700383269455</v>
      </c>
      <c r="J82" s="122">
        <v>90</v>
      </c>
      <c r="K82" s="178">
        <v>3.54</v>
      </c>
      <c r="L82" s="186">
        <f t="shared" si="4"/>
        <v>60.57700383269455</v>
      </c>
      <c r="M82" s="177">
        <f t="shared" si="5"/>
        <v>0.014997500416597235</v>
      </c>
    </row>
    <row r="83" spans="1:13" ht="15" customHeight="1">
      <c r="A83" s="122" t="s">
        <v>592</v>
      </c>
      <c r="B83" s="123">
        <v>20419026809</v>
      </c>
      <c r="C83" s="31">
        <v>2011</v>
      </c>
      <c r="D83" s="123" t="s">
        <v>13</v>
      </c>
      <c r="E83" s="123" t="s">
        <v>9</v>
      </c>
      <c r="F83" s="124" t="s">
        <v>289</v>
      </c>
      <c r="G83" s="124" t="s">
        <v>350</v>
      </c>
      <c r="H83" s="124" t="s">
        <v>363</v>
      </c>
      <c r="I83" s="78">
        <f t="shared" si="3"/>
        <v>37.19389101816364</v>
      </c>
      <c r="J83" s="122">
        <v>50</v>
      </c>
      <c r="K83" s="178">
        <v>3.54</v>
      </c>
      <c r="L83" s="186">
        <f t="shared" si="4"/>
        <v>33.65389101816364</v>
      </c>
      <c r="M83" s="177">
        <f t="shared" si="5"/>
        <v>0.008331944675887352</v>
      </c>
    </row>
    <row r="84" spans="1:13" ht="15" customHeight="1">
      <c r="A84" s="122" t="s">
        <v>593</v>
      </c>
      <c r="B84" s="123">
        <v>20419026809</v>
      </c>
      <c r="C84" s="31">
        <v>2011</v>
      </c>
      <c r="D84" s="123" t="s">
        <v>13</v>
      </c>
      <c r="E84" s="123" t="s">
        <v>9</v>
      </c>
      <c r="F84" s="124" t="s">
        <v>289</v>
      </c>
      <c r="G84" s="124" t="s">
        <v>320</v>
      </c>
      <c r="H84" s="124" t="s">
        <v>363</v>
      </c>
      <c r="I84" s="78">
        <f t="shared" si="3"/>
        <v>37.19389101816364</v>
      </c>
      <c r="J84" s="122">
        <v>50</v>
      </c>
      <c r="K84" s="178">
        <v>3.54</v>
      </c>
      <c r="L84" s="186">
        <f t="shared" si="4"/>
        <v>33.65389101816364</v>
      </c>
      <c r="M84" s="177">
        <f t="shared" si="5"/>
        <v>0.008331944675887352</v>
      </c>
    </row>
    <row r="85" spans="1:13" ht="15" customHeight="1">
      <c r="A85" s="122" t="s">
        <v>594</v>
      </c>
      <c r="B85" s="123">
        <v>20419026809</v>
      </c>
      <c r="C85" s="31">
        <v>2011</v>
      </c>
      <c r="D85" s="123" t="s">
        <v>13</v>
      </c>
      <c r="E85" s="123" t="s">
        <v>9</v>
      </c>
      <c r="F85" s="124" t="s">
        <v>289</v>
      </c>
      <c r="G85" s="124" t="s">
        <v>351</v>
      </c>
      <c r="H85" s="124" t="s">
        <v>363</v>
      </c>
      <c r="I85" s="78">
        <f t="shared" si="3"/>
        <v>37.19389101816364</v>
      </c>
      <c r="J85" s="122">
        <v>50</v>
      </c>
      <c r="K85" s="178">
        <v>3.54</v>
      </c>
      <c r="L85" s="186">
        <f t="shared" si="4"/>
        <v>33.65389101816364</v>
      </c>
      <c r="M85" s="177">
        <f t="shared" si="5"/>
        <v>0.008331944675887352</v>
      </c>
    </row>
    <row r="86" spans="1:13" ht="15" customHeight="1">
      <c r="A86" s="122" t="s">
        <v>595</v>
      </c>
      <c r="B86" s="123">
        <v>20419026809</v>
      </c>
      <c r="C86" s="31">
        <v>2011</v>
      </c>
      <c r="D86" s="123" t="s">
        <v>13</v>
      </c>
      <c r="E86" s="123" t="s">
        <v>9</v>
      </c>
      <c r="F86" s="142" t="s">
        <v>427</v>
      </c>
      <c r="G86" s="128" t="s">
        <v>479</v>
      </c>
      <c r="H86" s="124" t="s">
        <v>428</v>
      </c>
      <c r="I86" s="78">
        <f t="shared" si="3"/>
        <v>87.67472754540911</v>
      </c>
      <c r="J86" s="122">
        <v>125</v>
      </c>
      <c r="K86" s="178">
        <v>3.54</v>
      </c>
      <c r="L86" s="186">
        <f t="shared" si="4"/>
        <v>84.1347275454091</v>
      </c>
      <c r="M86" s="177">
        <f t="shared" si="5"/>
        <v>0.02082986168971838</v>
      </c>
    </row>
    <row r="87" spans="1:13" ht="15" customHeight="1">
      <c r="A87" s="122" t="s">
        <v>611</v>
      </c>
      <c r="B87" s="123">
        <v>20419026809</v>
      </c>
      <c r="C87" s="31">
        <v>2011</v>
      </c>
      <c r="D87" s="123" t="s">
        <v>13</v>
      </c>
      <c r="E87" s="123" t="s">
        <v>9</v>
      </c>
      <c r="F87" s="124" t="s">
        <v>517</v>
      </c>
      <c r="G87" s="124" t="s">
        <v>518</v>
      </c>
      <c r="H87" s="124" t="s">
        <v>322</v>
      </c>
      <c r="I87" s="78">
        <f t="shared" si="3"/>
        <v>64.11700383269455</v>
      </c>
      <c r="J87" s="122">
        <v>90</v>
      </c>
      <c r="K87" s="178">
        <v>3.54</v>
      </c>
      <c r="L87" s="186">
        <f t="shared" si="4"/>
        <v>60.57700383269455</v>
      </c>
      <c r="M87" s="177">
        <f t="shared" si="5"/>
        <v>0.014997500416597235</v>
      </c>
    </row>
    <row r="88" spans="1:13" ht="15" customHeight="1">
      <c r="A88" s="122" t="s">
        <v>606</v>
      </c>
      <c r="B88" s="123">
        <v>20419026809</v>
      </c>
      <c r="C88" s="31">
        <v>2011</v>
      </c>
      <c r="D88" s="123" t="s">
        <v>13</v>
      </c>
      <c r="E88" s="123" t="s">
        <v>9</v>
      </c>
      <c r="F88" s="124" t="s">
        <v>317</v>
      </c>
      <c r="G88" s="124" t="s">
        <v>241</v>
      </c>
      <c r="H88" s="124" t="s">
        <v>270</v>
      </c>
      <c r="I88" s="78">
        <f t="shared" si="3"/>
        <v>87.67472754540911</v>
      </c>
      <c r="J88" s="122">
        <v>125</v>
      </c>
      <c r="K88" s="178">
        <v>3.54</v>
      </c>
      <c r="L88" s="186">
        <f t="shared" si="4"/>
        <v>84.1347275454091</v>
      </c>
      <c r="M88" s="177">
        <f t="shared" si="5"/>
        <v>0.02082986168971838</v>
      </c>
    </row>
    <row r="89" spans="1:13" ht="15" customHeight="1">
      <c r="A89" s="122" t="s">
        <v>607</v>
      </c>
      <c r="B89" s="123">
        <v>20419026809</v>
      </c>
      <c r="C89" s="31">
        <v>2011</v>
      </c>
      <c r="D89" s="123" t="s">
        <v>13</v>
      </c>
      <c r="E89" s="123" t="s">
        <v>9</v>
      </c>
      <c r="F89" s="124" t="s">
        <v>317</v>
      </c>
      <c r="G89" s="124" t="s">
        <v>352</v>
      </c>
      <c r="H89" s="124" t="s">
        <v>364</v>
      </c>
      <c r="I89" s="78">
        <f t="shared" si="3"/>
        <v>64.11700383269455</v>
      </c>
      <c r="J89" s="122">
        <v>90</v>
      </c>
      <c r="K89" s="178">
        <v>3.54</v>
      </c>
      <c r="L89" s="186">
        <f t="shared" si="4"/>
        <v>60.57700383269455</v>
      </c>
      <c r="M89" s="177">
        <f t="shared" si="5"/>
        <v>0.014997500416597235</v>
      </c>
    </row>
    <row r="90" spans="1:13" ht="15" customHeight="1">
      <c r="A90" s="122" t="s">
        <v>608</v>
      </c>
      <c r="B90" s="123">
        <v>20419026809</v>
      </c>
      <c r="C90" s="31">
        <v>2011</v>
      </c>
      <c r="D90" s="123" t="s">
        <v>13</v>
      </c>
      <c r="E90" s="123" t="s">
        <v>9</v>
      </c>
      <c r="F90" s="124" t="s">
        <v>317</v>
      </c>
      <c r="G90" s="124" t="s">
        <v>353</v>
      </c>
      <c r="H90" s="124" t="s">
        <v>365</v>
      </c>
      <c r="I90" s="78">
        <f t="shared" si="3"/>
        <v>64.11700383269455</v>
      </c>
      <c r="J90" s="122">
        <v>90</v>
      </c>
      <c r="K90" s="178">
        <v>3.54</v>
      </c>
      <c r="L90" s="186">
        <f t="shared" si="4"/>
        <v>60.57700383269455</v>
      </c>
      <c r="M90" s="177">
        <f t="shared" si="5"/>
        <v>0.014997500416597235</v>
      </c>
    </row>
    <row r="91" spans="1:13" ht="15" customHeight="1">
      <c r="A91" s="122" t="s">
        <v>609</v>
      </c>
      <c r="B91" s="123">
        <v>20419026809</v>
      </c>
      <c r="C91" s="31">
        <v>2011</v>
      </c>
      <c r="D91" s="123" t="s">
        <v>13</v>
      </c>
      <c r="E91" s="123" t="s">
        <v>9</v>
      </c>
      <c r="F91" s="124" t="s">
        <v>293</v>
      </c>
      <c r="G91" s="124" t="s">
        <v>321</v>
      </c>
      <c r="H91" s="154" t="s">
        <v>262</v>
      </c>
      <c r="I91" s="78">
        <f t="shared" si="3"/>
        <v>87.67472754540911</v>
      </c>
      <c r="J91" s="122">
        <v>125</v>
      </c>
      <c r="K91" s="178">
        <v>3.54</v>
      </c>
      <c r="L91" s="186">
        <f t="shared" si="4"/>
        <v>84.1347275454091</v>
      </c>
      <c r="M91" s="177">
        <f t="shared" si="5"/>
        <v>0.02082986168971838</v>
      </c>
    </row>
    <row r="92" spans="1:13" ht="15" customHeight="1" thickBot="1">
      <c r="A92" s="122" t="s">
        <v>610</v>
      </c>
      <c r="B92" s="123">
        <v>20419026809</v>
      </c>
      <c r="C92" s="31">
        <v>2011</v>
      </c>
      <c r="D92" s="123" t="s">
        <v>13</v>
      </c>
      <c r="E92" s="123" t="s">
        <v>9</v>
      </c>
      <c r="F92" s="124" t="s">
        <v>293</v>
      </c>
      <c r="G92" s="124" t="s">
        <v>326</v>
      </c>
      <c r="H92" s="152" t="s">
        <v>394</v>
      </c>
      <c r="I92" s="78">
        <f t="shared" si="3"/>
        <v>64.11700383269455</v>
      </c>
      <c r="J92" s="122">
        <v>90</v>
      </c>
      <c r="K92" s="178">
        <v>3.54</v>
      </c>
      <c r="L92" s="186">
        <f t="shared" si="4"/>
        <v>60.57700383269455</v>
      </c>
      <c r="M92" s="177">
        <f t="shared" si="5"/>
        <v>0.014997500416597235</v>
      </c>
    </row>
    <row r="93" spans="1:13" ht="15" customHeight="1" thickBot="1">
      <c r="A93" s="118"/>
      <c r="B93" s="144"/>
      <c r="C93" s="34"/>
      <c r="D93" s="144"/>
      <c r="E93" s="144"/>
      <c r="F93" s="145"/>
      <c r="G93" s="145"/>
      <c r="H93" s="146" t="s">
        <v>396</v>
      </c>
      <c r="I93" s="166">
        <v>4582.6</v>
      </c>
      <c r="J93" s="165">
        <f>SUM(J3:J92)</f>
        <v>6001</v>
      </c>
      <c r="K93" s="168">
        <v>543.4608333600008</v>
      </c>
      <c r="L93" s="185">
        <v>4039.14</v>
      </c>
      <c r="M93" s="117">
        <v>1</v>
      </c>
    </row>
    <row r="94" spans="1:13" ht="15" customHeight="1">
      <c r="A94" s="118"/>
      <c r="B94" s="119" t="s">
        <v>0</v>
      </c>
      <c r="C94" s="119"/>
      <c r="D94" s="119"/>
      <c r="E94" s="119"/>
      <c r="F94" s="147"/>
      <c r="G94" s="147"/>
      <c r="H94" s="147"/>
      <c r="I94" s="160"/>
      <c r="J94" s="151"/>
      <c r="K94" s="151"/>
      <c r="L94" s="151"/>
      <c r="M94" s="160"/>
    </row>
    <row r="95" spans="1:13" ht="15" customHeight="1">
      <c r="A95" s="118"/>
      <c r="B95" s="28" t="s">
        <v>1</v>
      </c>
      <c r="C95" s="28" t="s">
        <v>2</v>
      </c>
      <c r="D95" s="29" t="s">
        <v>3</v>
      </c>
      <c r="E95" s="121" t="s">
        <v>4</v>
      </c>
      <c r="F95" s="39" t="s">
        <v>5</v>
      </c>
      <c r="G95" s="38" t="s">
        <v>6</v>
      </c>
      <c r="H95" s="40" t="s">
        <v>7</v>
      </c>
      <c r="I95" s="38" t="s">
        <v>8</v>
      </c>
      <c r="J95" s="160"/>
      <c r="K95" s="151"/>
      <c r="M95" s="160"/>
    </row>
    <row r="96" spans="1:13" ht="15" customHeight="1">
      <c r="A96" s="118"/>
      <c r="B96" s="123">
        <v>20419026809</v>
      </c>
      <c r="C96" s="31">
        <v>2011</v>
      </c>
      <c r="D96" s="123" t="s">
        <v>13</v>
      </c>
      <c r="E96" s="123" t="s">
        <v>14</v>
      </c>
      <c r="F96" s="148" t="s">
        <v>11</v>
      </c>
      <c r="G96" s="44" t="s">
        <v>216</v>
      </c>
      <c r="H96" s="126" t="s">
        <v>247</v>
      </c>
      <c r="I96" s="162">
        <v>177.33</v>
      </c>
      <c r="J96" s="160"/>
      <c r="M96" s="160"/>
    </row>
    <row r="97" spans="1:13" ht="15" customHeight="1">
      <c r="A97" s="118"/>
      <c r="B97" s="123">
        <v>20419026809</v>
      </c>
      <c r="C97" s="31">
        <v>2011</v>
      </c>
      <c r="D97" s="123" t="s">
        <v>13</v>
      </c>
      <c r="E97" s="123" t="s">
        <v>14</v>
      </c>
      <c r="F97" s="148" t="s">
        <v>197</v>
      </c>
      <c r="G97" s="138" t="s">
        <v>215</v>
      </c>
      <c r="H97" s="126" t="s">
        <v>248</v>
      </c>
      <c r="I97" s="162">
        <v>69.62</v>
      </c>
      <c r="J97" s="160"/>
      <c r="M97" s="160"/>
    </row>
    <row r="98" spans="1:13" ht="15" customHeight="1">
      <c r="A98" s="118"/>
      <c r="B98" s="123">
        <v>20419026809</v>
      </c>
      <c r="C98" s="31">
        <v>2011</v>
      </c>
      <c r="D98" s="123" t="s">
        <v>13</v>
      </c>
      <c r="E98" s="123" t="s">
        <v>14</v>
      </c>
      <c r="F98" s="148" t="s">
        <v>199</v>
      </c>
      <c r="G98" s="46" t="s">
        <v>243</v>
      </c>
      <c r="H98" s="126" t="s">
        <v>249</v>
      </c>
      <c r="I98" s="162">
        <v>88.01</v>
      </c>
      <c r="J98" s="160"/>
      <c r="M98" s="160"/>
    </row>
    <row r="99" spans="1:13" ht="15" customHeight="1">
      <c r="A99" s="118"/>
      <c r="B99" s="123">
        <v>20419026809</v>
      </c>
      <c r="C99" s="31">
        <v>2011</v>
      </c>
      <c r="D99" s="123" t="s">
        <v>13</v>
      </c>
      <c r="E99" s="123" t="s">
        <v>14</v>
      </c>
      <c r="F99" s="148" t="s">
        <v>198</v>
      </c>
      <c r="G99" s="46" t="s">
        <v>272</v>
      </c>
      <c r="H99" s="126" t="s">
        <v>250</v>
      </c>
      <c r="I99" s="162">
        <v>329.71</v>
      </c>
      <c r="J99" s="160"/>
      <c r="M99" s="160"/>
    </row>
    <row r="100" spans="1:15" ht="15" customHeight="1">
      <c r="A100" s="118"/>
      <c r="B100" s="123">
        <v>20419026809</v>
      </c>
      <c r="C100" s="31">
        <v>2011</v>
      </c>
      <c r="D100" s="123" t="s">
        <v>13</v>
      </c>
      <c r="E100" s="123" t="s">
        <v>14</v>
      </c>
      <c r="F100" s="139" t="s">
        <v>190</v>
      </c>
      <c r="G100" s="46" t="s">
        <v>218</v>
      </c>
      <c r="H100" s="128" t="s">
        <v>277</v>
      </c>
      <c r="I100" s="170">
        <v>282</v>
      </c>
      <c r="J100" s="160"/>
      <c r="M100" s="160"/>
      <c r="N100" s="160"/>
      <c r="O100" s="160"/>
    </row>
    <row r="101" spans="1:15" ht="15" customHeight="1">
      <c r="A101" s="118"/>
      <c r="B101" s="123">
        <v>20419026809</v>
      </c>
      <c r="C101" s="31">
        <v>2011</v>
      </c>
      <c r="D101" s="123" t="s">
        <v>13</v>
      </c>
      <c r="E101" s="123" t="s">
        <v>14</v>
      </c>
      <c r="F101" s="148" t="s">
        <v>200</v>
      </c>
      <c r="G101" s="149" t="s">
        <v>213</v>
      </c>
      <c r="H101" s="126" t="s">
        <v>251</v>
      </c>
      <c r="I101" s="162">
        <v>328.4</v>
      </c>
      <c r="J101" s="160"/>
      <c r="M101" s="160"/>
      <c r="N101" s="160"/>
      <c r="O101" s="160"/>
    </row>
    <row r="102" spans="1:15" ht="15" customHeight="1">
      <c r="A102" s="118"/>
      <c r="B102" s="123">
        <v>20419026809</v>
      </c>
      <c r="C102" s="31">
        <v>2011</v>
      </c>
      <c r="D102" s="123" t="s">
        <v>13</v>
      </c>
      <c r="E102" s="123" t="s">
        <v>14</v>
      </c>
      <c r="F102" s="148" t="s">
        <v>202</v>
      </c>
      <c r="G102" s="46" t="s">
        <v>323</v>
      </c>
      <c r="H102" s="126" t="s">
        <v>395</v>
      </c>
      <c r="I102" s="162">
        <f>360.75+1190.11</f>
        <v>1550.86</v>
      </c>
      <c r="J102" s="160"/>
      <c r="M102" s="160"/>
      <c r="N102" s="160"/>
      <c r="O102" s="160"/>
    </row>
    <row r="103" spans="1:15" ht="15" customHeight="1">
      <c r="A103" s="118"/>
      <c r="B103" s="123">
        <v>20419026809</v>
      </c>
      <c r="C103" s="31">
        <v>2011</v>
      </c>
      <c r="D103" s="123" t="s">
        <v>13</v>
      </c>
      <c r="E103" s="123" t="s">
        <v>14</v>
      </c>
      <c r="F103" s="148" t="s">
        <v>231</v>
      </c>
      <c r="G103" s="131" t="s">
        <v>244</v>
      </c>
      <c r="H103" s="126" t="s">
        <v>252</v>
      </c>
      <c r="I103" s="162">
        <f>492.9+202.29</f>
        <v>695.1899999999999</v>
      </c>
      <c r="J103" s="160"/>
      <c r="M103" s="160"/>
      <c r="N103" s="160"/>
      <c r="O103" s="160"/>
    </row>
    <row r="104" spans="1:15" ht="15" customHeight="1">
      <c r="A104" s="118"/>
      <c r="B104" s="123">
        <v>20419026809</v>
      </c>
      <c r="C104" s="31">
        <v>2011</v>
      </c>
      <c r="D104" s="123" t="s">
        <v>13</v>
      </c>
      <c r="E104" s="123" t="s">
        <v>14</v>
      </c>
      <c r="F104" s="148" t="s">
        <v>201</v>
      </c>
      <c r="G104" s="46" t="s">
        <v>336</v>
      </c>
      <c r="H104" s="126" t="s">
        <v>253</v>
      </c>
      <c r="I104" s="162">
        <v>430.86</v>
      </c>
      <c r="J104" s="160"/>
      <c r="M104" s="160"/>
      <c r="N104" s="160"/>
      <c r="O104" s="160"/>
    </row>
    <row r="105" spans="1:15" ht="15" customHeight="1">
      <c r="A105" s="118"/>
      <c r="B105" s="123">
        <v>20419026809</v>
      </c>
      <c r="C105" s="31">
        <v>2011</v>
      </c>
      <c r="D105" s="123" t="s">
        <v>13</v>
      </c>
      <c r="E105" s="123" t="s">
        <v>14</v>
      </c>
      <c r="F105" s="148" t="s">
        <v>230</v>
      </c>
      <c r="G105" s="130" t="s">
        <v>217</v>
      </c>
      <c r="H105" s="126" t="s">
        <v>254</v>
      </c>
      <c r="I105" s="162">
        <v>282.42</v>
      </c>
      <c r="J105" s="160"/>
      <c r="M105" s="160"/>
      <c r="N105" s="160"/>
      <c r="O105" s="160"/>
    </row>
    <row r="106" spans="1:15" ht="15" customHeight="1">
      <c r="A106" s="118"/>
      <c r="B106" s="123">
        <v>20419026809</v>
      </c>
      <c r="C106" s="31">
        <v>2011</v>
      </c>
      <c r="D106" s="123" t="s">
        <v>13</v>
      </c>
      <c r="E106" s="123" t="s">
        <v>14</v>
      </c>
      <c r="F106" s="148" t="s">
        <v>189</v>
      </c>
      <c r="G106" s="124" t="s">
        <v>245</v>
      </c>
      <c r="H106" s="126" t="s">
        <v>255</v>
      </c>
      <c r="I106" s="78">
        <v>940.45</v>
      </c>
      <c r="J106" s="160"/>
      <c r="M106" s="160"/>
      <c r="N106" s="160"/>
      <c r="O106" s="160"/>
    </row>
    <row r="107" spans="1:15" ht="15" customHeight="1">
      <c r="A107" s="118"/>
      <c r="B107" s="123">
        <v>20419026809</v>
      </c>
      <c r="C107" s="31">
        <v>2011</v>
      </c>
      <c r="D107" s="123" t="s">
        <v>13</v>
      </c>
      <c r="E107" s="123" t="s">
        <v>14</v>
      </c>
      <c r="F107" s="148" t="s">
        <v>203</v>
      </c>
      <c r="G107" s="131" t="s">
        <v>214</v>
      </c>
      <c r="H107" s="126" t="s">
        <v>271</v>
      </c>
      <c r="I107" s="162">
        <v>979.93</v>
      </c>
      <c r="J107" s="160"/>
      <c r="M107" s="160"/>
      <c r="N107" s="160"/>
      <c r="O107" s="160"/>
    </row>
    <row r="108" spans="1:15" ht="15" customHeight="1">
      <c r="A108" s="118"/>
      <c r="B108" s="123">
        <v>20419026809</v>
      </c>
      <c r="C108" s="31">
        <v>2011</v>
      </c>
      <c r="D108" s="123" t="s">
        <v>13</v>
      </c>
      <c r="E108" s="123" t="s">
        <v>14</v>
      </c>
      <c r="F108" s="148" t="s">
        <v>204</v>
      </c>
      <c r="G108" s="46" t="s">
        <v>232</v>
      </c>
      <c r="H108" s="126" t="s">
        <v>256</v>
      </c>
      <c r="I108" s="162">
        <v>2058.39</v>
      </c>
      <c r="J108" s="160"/>
      <c r="M108" s="160"/>
      <c r="N108" s="160"/>
      <c r="O108" s="160"/>
    </row>
    <row r="109" spans="1:15" ht="15" customHeight="1">
      <c r="A109" s="118"/>
      <c r="B109" s="123">
        <v>20419026809</v>
      </c>
      <c r="C109" s="31">
        <v>2011</v>
      </c>
      <c r="D109" s="123" t="s">
        <v>13</v>
      </c>
      <c r="E109" s="123" t="s">
        <v>14</v>
      </c>
      <c r="F109" s="148" t="s">
        <v>205</v>
      </c>
      <c r="G109" s="46" t="s">
        <v>273</v>
      </c>
      <c r="H109" s="126" t="s">
        <v>257</v>
      </c>
      <c r="I109" s="162">
        <v>461.07</v>
      </c>
      <c r="J109" s="160"/>
      <c r="M109" s="160"/>
      <c r="N109" s="160"/>
      <c r="O109" s="160"/>
    </row>
    <row r="110" spans="1:15" ht="15" customHeight="1">
      <c r="A110" s="118"/>
      <c r="B110" s="123">
        <v>20419026809</v>
      </c>
      <c r="C110" s="31">
        <v>2011</v>
      </c>
      <c r="D110" s="123" t="s">
        <v>13</v>
      </c>
      <c r="E110" s="123" t="s">
        <v>14</v>
      </c>
      <c r="F110" s="139" t="s">
        <v>191</v>
      </c>
      <c r="G110" s="46" t="s">
        <v>233</v>
      </c>
      <c r="H110" s="128" t="s">
        <v>258</v>
      </c>
      <c r="I110" s="78">
        <v>273.7</v>
      </c>
      <c r="J110" s="160"/>
      <c r="M110" s="160"/>
      <c r="N110" s="160"/>
      <c r="O110" s="160"/>
    </row>
    <row r="111" spans="1:15" ht="15" customHeight="1">
      <c r="A111" s="118"/>
      <c r="B111" s="123">
        <v>20419026809</v>
      </c>
      <c r="C111" s="31">
        <v>2011</v>
      </c>
      <c r="D111" s="123" t="s">
        <v>13</v>
      </c>
      <c r="E111" s="123" t="s">
        <v>14</v>
      </c>
      <c r="F111" s="139" t="s">
        <v>192</v>
      </c>
      <c r="G111" s="46" t="s">
        <v>235</v>
      </c>
      <c r="H111" s="128" t="s">
        <v>259</v>
      </c>
      <c r="I111" s="162">
        <v>1184.5</v>
      </c>
      <c r="J111" s="160"/>
      <c r="M111" s="160"/>
      <c r="N111" s="160"/>
      <c r="O111" s="160"/>
    </row>
    <row r="112" spans="1:15" ht="15" customHeight="1">
      <c r="A112" s="118"/>
      <c r="B112" s="123">
        <v>20419026809</v>
      </c>
      <c r="C112" s="31">
        <v>2011</v>
      </c>
      <c r="D112" s="123" t="s">
        <v>13</v>
      </c>
      <c r="E112" s="123" t="s">
        <v>14</v>
      </c>
      <c r="F112" s="139" t="s">
        <v>206</v>
      </c>
      <c r="G112" s="46" t="s">
        <v>234</v>
      </c>
      <c r="H112" s="128" t="s">
        <v>260</v>
      </c>
      <c r="I112" s="162">
        <v>225.94</v>
      </c>
      <c r="J112" s="160"/>
      <c r="M112" s="160"/>
      <c r="N112" s="160"/>
      <c r="O112" s="160"/>
    </row>
    <row r="113" spans="1:15" ht="15" customHeight="1">
      <c r="A113" s="118"/>
      <c r="B113" s="123">
        <v>20419026809</v>
      </c>
      <c r="C113" s="31">
        <v>2011</v>
      </c>
      <c r="D113" s="123" t="s">
        <v>13</v>
      </c>
      <c r="E113" s="123" t="s">
        <v>14</v>
      </c>
      <c r="F113" s="139" t="s">
        <v>278</v>
      </c>
      <c r="G113" s="46" t="s">
        <v>279</v>
      </c>
      <c r="H113" s="128" t="s">
        <v>280</v>
      </c>
      <c r="I113" s="162">
        <v>1756.26</v>
      </c>
      <c r="J113" s="160"/>
      <c r="M113" s="160"/>
      <c r="N113" s="160"/>
      <c r="O113" s="160"/>
    </row>
    <row r="114" spans="1:15" ht="15" customHeight="1">
      <c r="A114" s="118"/>
      <c r="B114" s="123">
        <v>20419026809</v>
      </c>
      <c r="C114" s="31">
        <v>2011</v>
      </c>
      <c r="D114" s="123" t="s">
        <v>13</v>
      </c>
      <c r="E114" s="123" t="s">
        <v>14</v>
      </c>
      <c r="F114" s="148" t="s">
        <v>195</v>
      </c>
      <c r="G114" s="46" t="s">
        <v>236</v>
      </c>
      <c r="H114" s="126" t="s">
        <v>261</v>
      </c>
      <c r="I114" s="170">
        <f>90.6+89.32</f>
        <v>179.92</v>
      </c>
      <c r="J114" s="160"/>
      <c r="M114" s="160"/>
      <c r="N114" s="160"/>
      <c r="O114" s="160"/>
    </row>
    <row r="115" spans="1:15" ht="15" customHeight="1">
      <c r="A115" s="118"/>
      <c r="B115" s="123">
        <v>20419026809</v>
      </c>
      <c r="C115" s="31">
        <v>2011</v>
      </c>
      <c r="D115" s="123" t="s">
        <v>13</v>
      </c>
      <c r="E115" s="123" t="s">
        <v>14</v>
      </c>
      <c r="F115" s="150" t="s">
        <v>196</v>
      </c>
      <c r="G115" s="46" t="s">
        <v>237</v>
      </c>
      <c r="H115" s="143" t="s">
        <v>262</v>
      </c>
      <c r="I115" s="170">
        <f>84.75+727.73</f>
        <v>812.48</v>
      </c>
      <c r="J115" s="160"/>
      <c r="M115" s="160"/>
      <c r="N115" s="160"/>
      <c r="O115" s="160"/>
    </row>
    <row r="116" spans="1:15" ht="15" customHeight="1">
      <c r="A116" s="118"/>
      <c r="B116" s="123">
        <v>20419026809</v>
      </c>
      <c r="C116" s="31">
        <v>2011</v>
      </c>
      <c r="D116" s="123" t="s">
        <v>13</v>
      </c>
      <c r="E116" s="123" t="s">
        <v>14</v>
      </c>
      <c r="F116" s="150" t="s">
        <v>274</v>
      </c>
      <c r="G116" s="46" t="s">
        <v>275</v>
      </c>
      <c r="H116" s="143" t="s">
        <v>276</v>
      </c>
      <c r="I116" s="162">
        <v>2080.72</v>
      </c>
      <c r="J116" s="160"/>
      <c r="M116" s="160"/>
      <c r="N116" s="160"/>
      <c r="O116" s="160"/>
    </row>
    <row r="117" spans="1:15" ht="15" customHeight="1">
      <c r="A117" s="118"/>
      <c r="B117" s="123">
        <v>20419026809</v>
      </c>
      <c r="C117" s="31">
        <v>2011</v>
      </c>
      <c r="D117" s="123" t="s">
        <v>13</v>
      </c>
      <c r="E117" s="123" t="s">
        <v>14</v>
      </c>
      <c r="F117" s="148" t="s">
        <v>207</v>
      </c>
      <c r="G117" s="46" t="s">
        <v>292</v>
      </c>
      <c r="H117" s="126" t="s">
        <v>263</v>
      </c>
      <c r="I117" s="162">
        <v>539.88</v>
      </c>
      <c r="J117" s="160"/>
      <c r="M117" s="160"/>
      <c r="N117" s="160"/>
      <c r="O117" s="160"/>
    </row>
    <row r="118" spans="1:15" ht="15" customHeight="1">
      <c r="A118" s="118"/>
      <c r="B118" s="123">
        <v>20419026809</v>
      </c>
      <c r="C118" s="31">
        <v>2011</v>
      </c>
      <c r="D118" s="123" t="s">
        <v>13</v>
      </c>
      <c r="E118" s="123" t="s">
        <v>14</v>
      </c>
      <c r="F118" s="148" t="s">
        <v>209</v>
      </c>
      <c r="G118" s="131" t="s">
        <v>238</v>
      </c>
      <c r="H118" s="126" t="s">
        <v>264</v>
      </c>
      <c r="I118" s="162">
        <v>639.72</v>
      </c>
      <c r="J118" s="160"/>
      <c r="M118" s="160"/>
      <c r="N118" s="160"/>
      <c r="O118" s="160"/>
    </row>
    <row r="119" spans="1:15" ht="15" customHeight="1">
      <c r="A119" s="118"/>
      <c r="B119" s="123">
        <v>20419026809</v>
      </c>
      <c r="C119" s="31">
        <v>2011</v>
      </c>
      <c r="D119" s="123" t="s">
        <v>13</v>
      </c>
      <c r="E119" s="123" t="s">
        <v>14</v>
      </c>
      <c r="F119" s="148" t="s">
        <v>210</v>
      </c>
      <c r="G119" s="46" t="s">
        <v>228</v>
      </c>
      <c r="H119" s="126" t="s">
        <v>265</v>
      </c>
      <c r="I119" s="162">
        <v>472.89</v>
      </c>
      <c r="J119" s="160"/>
      <c r="M119" s="160"/>
      <c r="N119" s="160"/>
      <c r="O119" s="160"/>
    </row>
    <row r="120" spans="1:15" ht="15" customHeight="1">
      <c r="A120" s="118"/>
      <c r="B120" s="123">
        <v>20419026809</v>
      </c>
      <c r="C120" s="31">
        <v>2011</v>
      </c>
      <c r="D120" s="123" t="s">
        <v>13</v>
      </c>
      <c r="E120" s="123" t="s">
        <v>14</v>
      </c>
      <c r="F120" s="150" t="s">
        <v>193</v>
      </c>
      <c r="G120" s="46" t="s">
        <v>242</v>
      </c>
      <c r="H120" s="143" t="s">
        <v>266</v>
      </c>
      <c r="I120" s="170">
        <v>84.55</v>
      </c>
      <c r="J120" s="160"/>
      <c r="M120" s="160"/>
      <c r="N120" s="160"/>
      <c r="O120" s="160"/>
    </row>
    <row r="121" spans="1:15" ht="15" customHeight="1">
      <c r="A121" s="118"/>
      <c r="B121" s="123">
        <v>20419026809</v>
      </c>
      <c r="C121" s="31">
        <v>2011</v>
      </c>
      <c r="D121" s="123" t="s">
        <v>13</v>
      </c>
      <c r="E121" s="123" t="s">
        <v>14</v>
      </c>
      <c r="F121" s="148" t="s">
        <v>211</v>
      </c>
      <c r="G121" s="46" t="s">
        <v>227</v>
      </c>
      <c r="H121" s="126" t="s">
        <v>267</v>
      </c>
      <c r="I121" s="162">
        <f>573.75+5.25</f>
        <v>579</v>
      </c>
      <c r="J121" s="160"/>
      <c r="M121" s="160"/>
      <c r="N121" s="160"/>
      <c r="O121" s="160"/>
    </row>
    <row r="122" spans="1:13" ht="15" customHeight="1">
      <c r="A122" s="118"/>
      <c r="B122" s="123">
        <v>20419026809</v>
      </c>
      <c r="C122" s="31">
        <v>2011</v>
      </c>
      <c r="D122" s="123" t="s">
        <v>13</v>
      </c>
      <c r="E122" s="123" t="s">
        <v>14</v>
      </c>
      <c r="F122" s="139" t="s">
        <v>188</v>
      </c>
      <c r="G122" s="46" t="s">
        <v>239</v>
      </c>
      <c r="H122" s="128" t="s">
        <v>268</v>
      </c>
      <c r="I122" s="162">
        <v>145.2</v>
      </c>
      <c r="J122" s="160"/>
      <c r="M122" s="160"/>
    </row>
    <row r="123" spans="1:13" ht="15" customHeight="1">
      <c r="A123" s="118"/>
      <c r="B123" s="123">
        <v>20419026809</v>
      </c>
      <c r="C123" s="31">
        <v>2011</v>
      </c>
      <c r="D123" s="123" t="s">
        <v>13</v>
      </c>
      <c r="E123" s="123" t="s">
        <v>14</v>
      </c>
      <c r="F123" s="150" t="s">
        <v>194</v>
      </c>
      <c r="G123" s="46" t="s">
        <v>240</v>
      </c>
      <c r="H123" s="143" t="s">
        <v>269</v>
      </c>
      <c r="I123" s="162">
        <v>50.8</v>
      </c>
      <c r="J123" s="160"/>
      <c r="M123" s="160"/>
    </row>
    <row r="124" spans="1:13" ht="15" customHeight="1" thickBot="1">
      <c r="A124" s="118"/>
      <c r="B124" s="123">
        <v>20419026809</v>
      </c>
      <c r="C124" s="31">
        <v>2011</v>
      </c>
      <c r="D124" s="123" t="s">
        <v>13</v>
      </c>
      <c r="E124" s="123" t="s">
        <v>14</v>
      </c>
      <c r="F124" s="139" t="s">
        <v>212</v>
      </c>
      <c r="G124" s="46" t="s">
        <v>241</v>
      </c>
      <c r="H124" s="135" t="s">
        <v>270</v>
      </c>
      <c r="I124" s="164">
        <v>603.65</v>
      </c>
      <c r="J124" s="160"/>
      <c r="M124" s="160"/>
    </row>
    <row r="125" spans="1:13" ht="15" customHeight="1" thickBot="1">
      <c r="A125" s="118"/>
      <c r="B125" s="27"/>
      <c r="C125" s="27"/>
      <c r="D125" s="27"/>
      <c r="E125" s="27"/>
      <c r="F125" s="37"/>
      <c r="G125" s="37"/>
      <c r="H125" s="49" t="s">
        <v>229</v>
      </c>
      <c r="I125" s="156">
        <f>SUM(I96:I124)</f>
        <v>18303.45</v>
      </c>
      <c r="J125" s="160"/>
      <c r="M125" s="160"/>
    </row>
  </sheetData>
  <sheetProtection/>
  <autoFilter ref="A2:M125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E1">
      <selection activeCell="G21" sqref="G21"/>
    </sheetView>
  </sheetViews>
  <sheetFormatPr defaultColWidth="11.421875" defaultRowHeight="15"/>
  <cols>
    <col min="1" max="1" width="18.140625" style="0" customWidth="1"/>
    <col min="2" max="2" width="20.28125" style="0" customWidth="1"/>
    <col min="3" max="3" width="19.421875" style="0" customWidth="1"/>
    <col min="4" max="4" width="18.8515625" style="0" customWidth="1"/>
    <col min="5" max="5" width="38.7109375" style="0" customWidth="1"/>
    <col min="6" max="6" width="27.8515625" style="0" customWidth="1"/>
    <col min="7" max="7" width="40.421875" style="0" customWidth="1"/>
    <col min="8" max="8" width="20.421875" style="36" customWidth="1"/>
  </cols>
  <sheetData>
    <row r="1" spans="1:8" ht="15">
      <c r="A1" s="26" t="s">
        <v>0</v>
      </c>
      <c r="B1" s="26"/>
      <c r="C1" s="26"/>
      <c r="D1" s="26"/>
      <c r="E1" s="36"/>
      <c r="F1" s="36"/>
      <c r="G1" s="36"/>
      <c r="H1" s="42"/>
    </row>
    <row r="2" spans="1:8" ht="15">
      <c r="A2" s="28" t="s">
        <v>1</v>
      </c>
      <c r="B2" s="28" t="s">
        <v>2</v>
      </c>
      <c r="C2" s="29" t="s">
        <v>3</v>
      </c>
      <c r="D2" s="1" t="s">
        <v>4</v>
      </c>
      <c r="E2" s="39" t="s">
        <v>5</v>
      </c>
      <c r="F2" s="38" t="s">
        <v>6</v>
      </c>
      <c r="G2" s="40" t="s">
        <v>7</v>
      </c>
      <c r="H2" s="38" t="s">
        <v>8</v>
      </c>
    </row>
    <row r="3" spans="1:8" ht="15">
      <c r="A3" s="30">
        <v>20419026809</v>
      </c>
      <c r="B3" s="31">
        <v>2011</v>
      </c>
      <c r="C3" s="32" t="s">
        <v>13</v>
      </c>
      <c r="D3" s="32" t="s">
        <v>14</v>
      </c>
      <c r="E3" s="43" t="s">
        <v>11</v>
      </c>
      <c r="F3" s="44" t="s">
        <v>216</v>
      </c>
      <c r="G3" s="21" t="s">
        <v>247</v>
      </c>
      <c r="H3" s="162">
        <v>177.33</v>
      </c>
    </row>
    <row r="4" spans="1:8" ht="15">
      <c r="A4" s="30">
        <v>20419026809</v>
      </c>
      <c r="B4" s="31">
        <v>2011</v>
      </c>
      <c r="C4" s="32" t="s">
        <v>13</v>
      </c>
      <c r="D4" s="32" t="s">
        <v>14</v>
      </c>
      <c r="E4" s="43" t="s">
        <v>197</v>
      </c>
      <c r="F4" s="16" t="s">
        <v>215</v>
      </c>
      <c r="G4" s="21" t="s">
        <v>248</v>
      </c>
      <c r="H4" s="162">
        <f>69.62+283</f>
        <v>352.62</v>
      </c>
    </row>
    <row r="5" spans="1:8" ht="15">
      <c r="A5" s="30">
        <v>20419026809</v>
      </c>
      <c r="B5" s="31">
        <v>2011</v>
      </c>
      <c r="C5" s="32" t="s">
        <v>13</v>
      </c>
      <c r="D5" s="32" t="s">
        <v>14</v>
      </c>
      <c r="E5" s="43" t="s">
        <v>199</v>
      </c>
      <c r="F5" s="46" t="s">
        <v>243</v>
      </c>
      <c r="G5" s="21" t="s">
        <v>249</v>
      </c>
      <c r="H5" s="162">
        <v>88.01</v>
      </c>
    </row>
    <row r="6" spans="1:8" ht="15">
      <c r="A6" s="30">
        <v>20419026809</v>
      </c>
      <c r="B6" s="31">
        <v>2011</v>
      </c>
      <c r="C6" s="32" t="s">
        <v>13</v>
      </c>
      <c r="D6" s="32" t="s">
        <v>14</v>
      </c>
      <c r="E6" s="43" t="s">
        <v>198</v>
      </c>
      <c r="F6" s="46" t="s">
        <v>272</v>
      </c>
      <c r="G6" s="21" t="s">
        <v>250</v>
      </c>
      <c r="H6" s="162">
        <v>329.71</v>
      </c>
    </row>
    <row r="7" spans="1:8" ht="15">
      <c r="A7" s="30">
        <v>20419026809</v>
      </c>
      <c r="B7" s="31">
        <v>2011</v>
      </c>
      <c r="C7" s="32" t="s">
        <v>13</v>
      </c>
      <c r="D7" s="32" t="s">
        <v>14</v>
      </c>
      <c r="E7" s="43" t="s">
        <v>200</v>
      </c>
      <c r="F7" s="17" t="s">
        <v>213</v>
      </c>
      <c r="G7" s="21" t="s">
        <v>251</v>
      </c>
      <c r="H7" s="45">
        <v>3005.31</v>
      </c>
    </row>
    <row r="8" spans="1:8" ht="15" customHeight="1">
      <c r="A8" s="30">
        <v>20419026809</v>
      </c>
      <c r="B8" s="31">
        <v>2011</v>
      </c>
      <c r="C8" s="32" t="s">
        <v>13</v>
      </c>
      <c r="D8" s="32" t="s">
        <v>14</v>
      </c>
      <c r="E8" s="43" t="s">
        <v>230</v>
      </c>
      <c r="F8" s="19" t="s">
        <v>217</v>
      </c>
      <c r="G8" s="21" t="s">
        <v>254</v>
      </c>
      <c r="H8" s="45">
        <v>1222.87</v>
      </c>
    </row>
    <row r="9" spans="1:8" ht="15">
      <c r="A9" s="30">
        <v>20419026809</v>
      </c>
      <c r="B9" s="31">
        <v>2011</v>
      </c>
      <c r="C9" s="32" t="s">
        <v>13</v>
      </c>
      <c r="D9" s="32" t="s">
        <v>14</v>
      </c>
      <c r="E9" s="43" t="s">
        <v>203</v>
      </c>
      <c r="F9" s="18" t="s">
        <v>214</v>
      </c>
      <c r="G9" s="21" t="s">
        <v>271</v>
      </c>
      <c r="H9" s="162">
        <v>979</v>
      </c>
    </row>
    <row r="10" spans="1:8" ht="15">
      <c r="A10" s="30">
        <v>20419026809</v>
      </c>
      <c r="B10" s="31">
        <v>2011</v>
      </c>
      <c r="C10" s="32" t="s">
        <v>13</v>
      </c>
      <c r="D10" s="32" t="s">
        <v>14</v>
      </c>
      <c r="E10" s="43" t="s">
        <v>204</v>
      </c>
      <c r="F10" s="46" t="s">
        <v>232</v>
      </c>
      <c r="G10" s="21" t="s">
        <v>256</v>
      </c>
      <c r="H10" s="162">
        <v>2058.39</v>
      </c>
    </row>
    <row r="11" spans="1:8" ht="15">
      <c r="A11" s="30">
        <v>20419026809</v>
      </c>
      <c r="B11" s="31">
        <v>2011</v>
      </c>
      <c r="C11" s="32" t="s">
        <v>13</v>
      </c>
      <c r="D11" s="32" t="s">
        <v>14</v>
      </c>
      <c r="E11" s="43" t="s">
        <v>205</v>
      </c>
      <c r="F11" s="46" t="s">
        <v>273</v>
      </c>
      <c r="G11" s="21" t="s">
        <v>257</v>
      </c>
      <c r="H11" s="162">
        <v>461.07</v>
      </c>
    </row>
    <row r="12" spans="1:8" ht="15">
      <c r="A12" s="30">
        <v>20419026809</v>
      </c>
      <c r="B12" s="31">
        <v>2011</v>
      </c>
      <c r="C12" s="32" t="s">
        <v>13</v>
      </c>
      <c r="D12" s="32" t="s">
        <v>14</v>
      </c>
      <c r="E12" s="15" t="s">
        <v>191</v>
      </c>
      <c r="F12" s="46" t="s">
        <v>233</v>
      </c>
      <c r="G12" s="20" t="s">
        <v>258</v>
      </c>
      <c r="H12" s="78">
        <v>273.7</v>
      </c>
    </row>
    <row r="13" spans="1:8" ht="15">
      <c r="A13" s="30">
        <v>20419026809</v>
      </c>
      <c r="B13" s="31">
        <v>2011</v>
      </c>
      <c r="C13" s="32" t="s">
        <v>13</v>
      </c>
      <c r="D13" s="32" t="s">
        <v>14</v>
      </c>
      <c r="E13" s="15" t="s">
        <v>192</v>
      </c>
      <c r="F13" s="46" t="s">
        <v>235</v>
      </c>
      <c r="G13" s="20" t="s">
        <v>259</v>
      </c>
      <c r="H13" s="163">
        <v>1184.5</v>
      </c>
    </row>
    <row r="14" spans="1:8" ht="15">
      <c r="A14" s="30">
        <v>20419026809</v>
      </c>
      <c r="B14" s="31">
        <v>2011</v>
      </c>
      <c r="C14" s="32" t="s">
        <v>13</v>
      </c>
      <c r="D14" s="32" t="s">
        <v>14</v>
      </c>
      <c r="E14" s="15" t="s">
        <v>206</v>
      </c>
      <c r="F14" s="46" t="s">
        <v>234</v>
      </c>
      <c r="G14" s="20" t="s">
        <v>260</v>
      </c>
      <c r="H14" s="158">
        <v>2162.12</v>
      </c>
    </row>
    <row r="15" spans="1:8" ht="15">
      <c r="A15" s="30">
        <v>20419026809</v>
      </c>
      <c r="B15" s="31">
        <v>2011</v>
      </c>
      <c r="C15" s="32" t="s">
        <v>13</v>
      </c>
      <c r="D15" s="32" t="s">
        <v>14</v>
      </c>
      <c r="E15" s="47" t="s">
        <v>196</v>
      </c>
      <c r="F15" s="46" t="s">
        <v>237</v>
      </c>
      <c r="G15" s="41" t="s">
        <v>262</v>
      </c>
      <c r="H15" s="158">
        <v>3433.08</v>
      </c>
    </row>
    <row r="16" spans="1:8" ht="15">
      <c r="A16" s="30">
        <v>20419026809</v>
      </c>
      <c r="B16" s="31">
        <v>2011</v>
      </c>
      <c r="C16" s="32" t="s">
        <v>13</v>
      </c>
      <c r="D16" s="32" t="s">
        <v>14</v>
      </c>
      <c r="E16" s="43" t="s">
        <v>209</v>
      </c>
      <c r="F16" s="18" t="s">
        <v>238</v>
      </c>
      <c r="G16" s="21" t="s">
        <v>264</v>
      </c>
      <c r="H16" s="158">
        <v>1972.16</v>
      </c>
    </row>
    <row r="17" spans="1:8" ht="15.75" thickBot="1">
      <c r="A17" s="30">
        <v>20419026809</v>
      </c>
      <c r="B17" s="31">
        <v>2011</v>
      </c>
      <c r="C17" s="32" t="s">
        <v>13</v>
      </c>
      <c r="D17" s="32" t="s">
        <v>14</v>
      </c>
      <c r="E17" s="15" t="s">
        <v>212</v>
      </c>
      <c r="F17" s="46" t="s">
        <v>241</v>
      </c>
      <c r="G17" s="25" t="s">
        <v>270</v>
      </c>
      <c r="H17" s="164">
        <v>603.65</v>
      </c>
    </row>
    <row r="18" spans="1:8" ht="15.75" thickBot="1">
      <c r="A18" s="27"/>
      <c r="B18" s="27"/>
      <c r="C18" s="27"/>
      <c r="D18" s="27"/>
      <c r="E18" s="37"/>
      <c r="F18" s="37"/>
      <c r="G18" s="49" t="s">
        <v>229</v>
      </c>
      <c r="H18" s="50">
        <f>SUM(H3:H17)</f>
        <v>18303.520000000004</v>
      </c>
    </row>
    <row r="20" ht="15">
      <c r="H20" s="169"/>
    </row>
    <row r="21" ht="15">
      <c r="H21" s="169"/>
    </row>
    <row r="22" ht="15">
      <c r="H22" s="169"/>
    </row>
    <row r="23" ht="15">
      <c r="H23" s="1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tmendoza</dc:creator>
  <cp:keywords/>
  <dc:description/>
  <cp:lastModifiedBy>tmendoza</cp:lastModifiedBy>
  <cp:lastPrinted>2011-10-14T15:31:08Z</cp:lastPrinted>
  <dcterms:created xsi:type="dcterms:W3CDTF">2011-10-05T20:08:18Z</dcterms:created>
  <dcterms:modified xsi:type="dcterms:W3CDTF">2011-10-26T19:27:40Z</dcterms:modified>
  <cp:category/>
  <cp:version/>
  <cp:contentType/>
  <cp:contentStatus/>
</cp:coreProperties>
</file>